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7\04\"/>
    </mc:Choice>
  </mc:AlternateContent>
  <bookViews>
    <workbookView xWindow="0" yWindow="0" windowWidth="23040" windowHeight="9672"/>
  </bookViews>
  <sheets>
    <sheet name="Abril2017" sheetId="1" r:id="rId1"/>
    <sheet name="S14" sheetId="120" r:id="rId2"/>
    <sheet name="S15" sheetId="121" r:id="rId3"/>
    <sheet name="S16" sheetId="122" r:id="rId4"/>
    <sheet name="S17" sheetId="123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CNA">Abril2017!$B$11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20" l="1"/>
  <c r="I24" i="120" s="1"/>
  <c r="I8" i="120"/>
  <c r="I9" i="120"/>
  <c r="I10" i="120"/>
  <c r="I13" i="120"/>
  <c r="I14" i="120"/>
  <c r="I16" i="120"/>
  <c r="I17" i="120"/>
  <c r="I23" i="120"/>
  <c r="J25" i="1"/>
  <c r="J24" i="1"/>
  <c r="J23" i="1"/>
  <c r="J6" i="1" l="1"/>
  <c r="J10" i="1"/>
  <c r="J11" i="1"/>
  <c r="J12" i="1"/>
  <c r="J15" i="1"/>
  <c r="J16" i="1"/>
  <c r="J18" i="1"/>
  <c r="J19" i="1"/>
  <c r="J20" i="1"/>
  <c r="J21" i="1"/>
  <c r="J22" i="1"/>
  <c r="J5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4" i="1"/>
  <c r="G4" i="123"/>
  <c r="G5" i="123"/>
  <c r="G6" i="123"/>
  <c r="I6" i="123"/>
  <c r="G7" i="123"/>
  <c r="I7" i="123"/>
  <c r="G8" i="123"/>
  <c r="I8" i="123"/>
  <c r="G9" i="123"/>
  <c r="I9" i="123"/>
  <c r="G10" i="123"/>
  <c r="I10" i="123"/>
  <c r="G11" i="123"/>
  <c r="G12" i="123"/>
  <c r="G13" i="123"/>
  <c r="I13" i="123"/>
  <c r="G14" i="123"/>
  <c r="I14" i="123"/>
  <c r="G15" i="123"/>
  <c r="G16" i="123"/>
  <c r="I16" i="123"/>
  <c r="G17" i="123"/>
  <c r="G18" i="123"/>
  <c r="G19" i="123"/>
  <c r="G20" i="123"/>
  <c r="G21" i="123"/>
  <c r="I21" i="123"/>
  <c r="G22" i="123"/>
  <c r="G23" i="123"/>
  <c r="I23" i="123"/>
  <c r="I24" i="123"/>
  <c r="I25" i="123"/>
  <c r="G4" i="122"/>
  <c r="G5" i="122"/>
  <c r="I5" i="122"/>
  <c r="I25" i="122" s="1"/>
  <c r="G6" i="122"/>
  <c r="G7" i="122"/>
  <c r="I7" i="122"/>
  <c r="J7" i="1" s="1"/>
  <c r="G8" i="122"/>
  <c r="I8" i="122"/>
  <c r="J8" i="1" s="1"/>
  <c r="G9" i="122"/>
  <c r="I9" i="122"/>
  <c r="J9" i="1" s="1"/>
  <c r="G10" i="122"/>
  <c r="G11" i="122"/>
  <c r="G12" i="122"/>
  <c r="G13" i="122"/>
  <c r="I13" i="122"/>
  <c r="J13" i="1" s="1"/>
  <c r="G14" i="122"/>
  <c r="I14" i="122"/>
  <c r="J14" i="1" s="1"/>
  <c r="G15" i="122"/>
  <c r="G16" i="122"/>
  <c r="I16" i="122"/>
  <c r="G17" i="122"/>
  <c r="I17" i="122"/>
  <c r="J17" i="1" s="1"/>
  <c r="G18" i="122"/>
  <c r="G19" i="122"/>
  <c r="G20" i="122"/>
  <c r="G21" i="122"/>
  <c r="G22" i="122"/>
  <c r="I22" i="122"/>
  <c r="G23" i="122"/>
  <c r="I23" i="122"/>
  <c r="I24" i="122"/>
  <c r="G4" i="121"/>
  <c r="G5" i="121"/>
  <c r="I5" i="121"/>
  <c r="G6" i="121"/>
  <c r="G7" i="121"/>
  <c r="I7" i="121"/>
  <c r="G8" i="121"/>
  <c r="I8" i="121"/>
  <c r="G9" i="121"/>
  <c r="I9" i="121"/>
  <c r="G10" i="121"/>
  <c r="I10" i="121"/>
  <c r="G11" i="121"/>
  <c r="G12" i="121"/>
  <c r="G13" i="121"/>
  <c r="I13" i="121"/>
  <c r="G14" i="121"/>
  <c r="G15" i="121"/>
  <c r="G16" i="121"/>
  <c r="I16" i="121"/>
  <c r="G17" i="121"/>
  <c r="G18" i="121"/>
  <c r="G19" i="121"/>
  <c r="G20" i="121"/>
  <c r="G21" i="121"/>
  <c r="G22" i="121"/>
  <c r="I23" i="121"/>
  <c r="I24" i="121"/>
  <c r="G4" i="120"/>
  <c r="G5" i="120"/>
  <c r="G6" i="120"/>
  <c r="G7" i="120"/>
  <c r="G8" i="120"/>
  <c r="G9" i="120"/>
  <c r="G10" i="120"/>
  <c r="G11" i="120"/>
  <c r="G12" i="120"/>
  <c r="G13" i="120"/>
  <c r="G14" i="120"/>
  <c r="G15" i="120"/>
  <c r="G16" i="120"/>
  <c r="G17" i="120"/>
  <c r="G18" i="120"/>
  <c r="G19" i="120"/>
  <c r="G20" i="120"/>
  <c r="G21" i="120"/>
  <c r="G22" i="120"/>
  <c r="N25" i="1" l="1"/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4" i="1" l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comments2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comments3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comments4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comments5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sharedStrings.xml><?xml version="1.0" encoding="utf-8"?>
<sst xmlns="http://schemas.openxmlformats.org/spreadsheetml/2006/main" count="157" uniqueCount="55">
  <si>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</si>
  <si>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</si>
  <si>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</si>
  <si>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</si>
  <si>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</si>
  <si>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</si>
  <si>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</si>
  <si>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</si>
  <si>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</si>
  <si>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</si>
  <si>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</si>
  <si>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</si>
  <si>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</si>
  <si>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</si>
  <si>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</si>
  <si>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</si>
  <si>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</si>
  <si>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</si>
  <si>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Cierre Anterior</t>
  </si>
  <si>
    <t>Cierre Actual</t>
  </si>
  <si>
    <t>Denominacion</t>
  </si>
  <si>
    <t>Cambio</t>
  </si>
  <si>
    <t>Alicosta BK Holding</t>
  </si>
  <si>
    <t>VOLUMEN ($USD)</t>
  </si>
  <si>
    <t>Otros</t>
  </si>
  <si>
    <t>l</t>
  </si>
  <si>
    <t>Valle Grande Forestal</t>
  </si>
  <si>
    <t>High</t>
  </si>
  <si>
    <t>Low</t>
  </si>
  <si>
    <t>ABK</t>
  </si>
  <si>
    <t>BLV</t>
  </si>
  <si>
    <t>CNC</t>
  </si>
  <si>
    <t>GYQ</t>
  </si>
  <si>
    <t>PCH</t>
  </si>
  <si>
    <t>BRI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</si>
  <si>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</si>
  <si>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</si>
  <si>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</si>
  <si>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</si>
  <si>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</si>
  <si>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</si>
  <si>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</si>
  <si>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</si>
  <si>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</si>
  <si>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</si>
  <si>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</si>
  <si>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</si>
  <si>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CNA</t>
  </si>
  <si>
    <t>Abril 2017</t>
  </si>
  <si>
    <t>Semana 14, 2017. Del 3-7 de Abril</t>
  </si>
  <si>
    <t>Semana 15, 2017. Del 10-13 de Abril</t>
  </si>
  <si>
    <t>Semana 16, 2017. Del 17-21 de Abril</t>
  </si>
  <si>
    <t>Semana 17, 2017. Del 24-28 de Abril</t>
  </si>
  <si>
    <t>Open Abril 3</t>
  </si>
  <si>
    <t>Close Abril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</si>
</sst>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44" fontId="8" fillId="0" borderId="0" applyFont="0" applyFill="0" applyBorder="0" applyAlignment="0" applyProtection="0"/>
  </cellStyleXfs>
  <cellXfs count="52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10" fontId="0" fillId="0" borderId="0" xfId="0" applyNumberFormat="1"/>
    <xf numFmtId="165" fontId="1" fillId="0" borderId="0" xfId="0" applyNumberFormat="1" applyFont="1"/>
    <xf numFmtId="0" fontId="0" fillId="0" borderId="0" xfId="0" applyFill="1"/>
    <xf numFmtId="164" fontId="0" fillId="0" borderId="0" xfId="0" applyNumberFormat="1" applyFill="1"/>
    <xf numFmtId="10" fontId="0" fillId="0" borderId="0" xfId="0" applyNumberFormat="1" applyFill="1"/>
    <xf numFmtId="0" fontId="1" fillId="0" borderId="0" xfId="0" applyFont="1"/>
    <xf numFmtId="0" fontId="0" fillId="2" borderId="0" xfId="0" applyFill="1"/>
    <xf numFmtId="164" fontId="0" fillId="2" borderId="0" xfId="0" applyNumberFormat="1" applyFill="1"/>
    <xf numFmtId="10" fontId="0" fillId="2" borderId="0" xfId="0" applyNumberFormat="1" applyFill="1"/>
    <xf numFmtId="10" fontId="0" fillId="3" borderId="0" xfId="0" applyNumberFormat="1" applyFill="1"/>
    <xf numFmtId="0" fontId="0" fillId="3" borderId="0" xfId="0" applyFill="1"/>
    <xf numFmtId="164" fontId="0" fillId="3" borderId="0" xfId="0" applyNumberFormat="1" applyFill="1"/>
    <xf numFmtId="164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 applyAlignment="1">
      <alignment horizontal="center"/>
    </xf>
    <xf numFmtId="4" fontId="0" fillId="2" borderId="0" xfId="0" applyNumberFormat="1" applyFill="1"/>
    <xf numFmtId="10" fontId="6" fillId="5" borderId="0" xfId="2" applyNumberFormat="1"/>
    <xf numFmtId="0" fontId="6" fillId="5" borderId="0" xfId="2"/>
    <xf numFmtId="164" fontId="6" fillId="5" borderId="0" xfId="2" applyNumberFormat="1"/>
    <xf numFmtId="0" fontId="5" fillId="4" borderId="0" xfId="1"/>
    <xf numFmtId="4" fontId="5" fillId="4" borderId="0" xfId="1" applyNumberFormat="1"/>
    <xf numFmtId="10" fontId="5" fillId="4" borderId="0" xfId="1" applyNumberFormat="1"/>
    <xf numFmtId="164" fontId="5" fillId="4" borderId="0" xfId="1" applyNumberFormat="1"/>
    <xf numFmtId="164" fontId="7" fillId="0" borderId="0" xfId="1" applyNumberFormat="1" applyFont="1" applyFill="1"/>
    <xf numFmtId="164" fontId="6" fillId="5" borderId="0" xfId="2" applyNumberFormat="1" applyAlignment="1">
      <alignment horizontal="center"/>
    </xf>
    <xf numFmtId="164" fontId="5" fillId="4" borderId="0" xfId="1" applyNumberFormat="1" applyAlignment="1">
      <alignment horizontal="center"/>
    </xf>
    <xf numFmtId="4" fontId="0" fillId="3" borderId="0" xfId="0" applyNumberFormat="1" applyFill="1"/>
    <xf numFmtId="164" fontId="1" fillId="0" borderId="2" xfId="0" applyNumberFormat="1" applyFont="1" applyBorder="1" applyAlignment="1">
      <alignment horizontal="center"/>
    </xf>
    <xf numFmtId="164" fontId="0" fillId="0" borderId="0" xfId="3" applyNumberFormat="1" applyFont="1" applyAlignment="1">
      <alignment horizontal="center"/>
    </xf>
    <xf numFmtId="0" fontId="7" fillId="0" borderId="0" xfId="2" applyFont="1" applyFill="1"/>
    <xf numFmtId="164" fontId="7" fillId="0" borderId="0" xfId="2" applyNumberFormat="1" applyFont="1" applyFill="1" applyAlignment="1">
      <alignment horizontal="center"/>
    </xf>
    <xf numFmtId="164" fontId="7" fillId="0" borderId="0" xfId="2" applyNumberFormat="1" applyFont="1" applyFill="1"/>
    <xf numFmtId="10" fontId="7" fillId="0" borderId="0" xfId="1" applyNumberFormat="1" applyFont="1" applyFill="1"/>
    <xf numFmtId="0" fontId="7" fillId="0" borderId="0" xfId="0" applyFont="1" applyFill="1"/>
    <xf numFmtId="164" fontId="7" fillId="0" borderId="0" xfId="0" applyNumberFormat="1" applyFont="1" applyFill="1" applyAlignment="1">
      <alignment horizontal="center"/>
    </xf>
    <xf numFmtId="164" fontId="7" fillId="0" borderId="0" xfId="0" applyNumberFormat="1" applyFont="1" applyFill="1"/>
    <xf numFmtId="0" fontId="7" fillId="0" borderId="0" xfId="1" applyFont="1" applyFill="1"/>
    <xf numFmtId="164" fontId="7" fillId="0" borderId="0" xfId="1" applyNumberFormat="1" applyFont="1" applyFill="1" applyAlignment="1">
      <alignment horizontal="center"/>
    </xf>
    <xf numFmtId="164" fontId="4" fillId="0" borderId="0" xfId="0" applyNumberFormat="1" applyFont="1"/>
    <xf numFmtId="4" fontId="6" fillId="5" borderId="0" xfId="2" applyNumberFormat="1"/>
    <xf numFmtId="4" fontId="7" fillId="0" borderId="0" xfId="1" applyNumberFormat="1" applyFont="1" applyFill="1"/>
    <xf numFmtId="10" fontId="7" fillId="0" borderId="0" xfId="2" applyNumberFormat="1" applyFont="1" applyFill="1"/>
    <xf numFmtId="164" fontId="7" fillId="0" borderId="0" xfId="0" applyNumberFormat="1" applyFont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7" fillId="0" borderId="0" xfId="0" applyFont="1" applyFill="1" applyAlignment="1">
      <alignment horizontal="center"/>
    </xf>
  </cellXfs>
  <cellStyles count="4">
    <cellStyle name="Bad" xfId="2" builtinId="27"/>
    <cellStyle name="Currency" xfId="3" builtinId="4"/>
    <cellStyle name="Good" xfId="1" builtinId="26"/>
    <cellStyle name="Normal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i="0" baseline="0"/>
              <a:t>Volumen Negociado (USD)</a:t>
            </a:r>
          </a:p>
        </c:rich>
      </c:tx>
      <c:layout>
        <c:manualLayout>
          <c:xMode val="edge"/>
          <c:yMode val="edge"/>
          <c:x val="0.27588188976377953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834492563429568"/>
          <c:y val="0.1328969816272966"/>
          <c:w val="0.80165507436570427"/>
          <c:h val="0.8416746864975212"/>
        </c:manualLayout>
      </c:layout>
      <c:barChart>
        <c:barDir val="col"/>
        <c:grouping val="clustered"/>
        <c:varyColors val="0"/>
        <c:ser>
          <c:idx val="0"/>
          <c:order val="0"/>
          <c:tx>
            <c:v>S14</c:v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Semana</c:v>
              </c:pt>
            </c:strLit>
          </c:cat>
          <c:val>
            <c:numRef>
              <c:f>'S14'!$I$24</c:f>
              <c:numCache>
                <c:formatCode>"$"#,##0.00</c:formatCode>
                <c:ptCount val="1"/>
                <c:pt idx="0">
                  <c:v>677103.22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BF9-4917-AFBD-E482C7261460}"/>
            </c:ext>
          </c:extLst>
        </c:ser>
        <c:ser>
          <c:idx val="1"/>
          <c:order val="1"/>
          <c:tx>
            <c:v>S15</c:v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Semana</c:v>
              </c:pt>
            </c:strLit>
          </c:cat>
          <c:val>
            <c:numRef>
              <c:f>'S15'!$I$24</c:f>
              <c:numCache>
                <c:formatCode>"$"#,##0.00</c:formatCode>
                <c:ptCount val="1"/>
                <c:pt idx="0">
                  <c:v>458651.81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BF9-4917-AFBD-E482C7261460}"/>
            </c:ext>
          </c:extLst>
        </c:ser>
        <c:ser>
          <c:idx val="2"/>
          <c:order val="2"/>
          <c:tx>
            <c:v>S16</c:v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Semana</c:v>
              </c:pt>
            </c:strLit>
          </c:cat>
          <c:val>
            <c:numRef>
              <c:f>'S16'!$I$25</c:f>
              <c:numCache>
                <c:formatCode>"$"#,##0.00</c:formatCode>
                <c:ptCount val="1"/>
                <c:pt idx="0">
                  <c:v>4560326.3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BF9-4917-AFBD-E482C7261460}"/>
            </c:ext>
          </c:extLst>
        </c:ser>
        <c:ser>
          <c:idx val="4"/>
          <c:order val="3"/>
          <c:tx>
            <c:v>S17</c:v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Semana</c:v>
              </c:pt>
            </c:strLit>
          </c:cat>
          <c:val>
            <c:numRef>
              <c:f>'S17'!$I$25</c:f>
              <c:numCache>
                <c:formatCode>"$"#,##0.00</c:formatCode>
                <c:ptCount val="1"/>
                <c:pt idx="0">
                  <c:v>1266105.1099999999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73-4E16-97DD-73F15D36B6E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00761936"/>
        <c:axId val="400762264"/>
      </c:barChart>
      <c:dateAx>
        <c:axId val="4007619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00762264"/>
        <c:crosses val="autoZero"/>
        <c:auto val="0"/>
        <c:lblOffset val="100"/>
        <c:baseTimeUnit val="days"/>
      </c:dateAx>
      <c:valAx>
        <c:axId val="400762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761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i="0" baseline="0"/>
              <a:t>Volumen Negociado (USD)</a:t>
            </a:r>
          </a:p>
        </c:rich>
      </c:tx>
      <c:layout>
        <c:manualLayout>
          <c:xMode val="edge"/>
          <c:yMode val="edge"/>
          <c:x val="0.27588188976377953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834492563429568"/>
          <c:y val="0.1328969816272966"/>
          <c:w val="0.80165507436570427"/>
          <c:h val="0.8416746864975212"/>
        </c:manualLayout>
      </c:layout>
      <c:barChart>
        <c:barDir val="col"/>
        <c:grouping val="clustered"/>
        <c:varyColors val="0"/>
        <c:ser>
          <c:idx val="0"/>
          <c:order val="0"/>
          <c:tx>
            <c:v>Lunes</c:v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Dia</c:v>
              </c:pt>
            </c:strLit>
          </c:cat>
          <c:val>
            <c:numRef>
              <c:f>'[9]Abril 24'!$I$25</c:f>
              <c:numCache>
                <c:formatCode>General</c:formatCode>
                <c:ptCount val="1"/>
                <c:pt idx="0">
                  <c:v>43061.69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12-4E4B-AE61-92FCCEBB9871}"/>
            </c:ext>
          </c:extLst>
        </c:ser>
        <c:ser>
          <c:idx val="1"/>
          <c:order val="1"/>
          <c:tx>
            <c:v>Martes</c:v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Dia</c:v>
              </c:pt>
            </c:strLit>
          </c:cat>
          <c:val>
            <c:numRef>
              <c:f>'[9]Abril 25'!$I$25</c:f>
              <c:numCache>
                <c:formatCode>General</c:formatCode>
                <c:ptCount val="1"/>
                <c:pt idx="0">
                  <c:v>517866.75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12-4E4B-AE61-92FCCEBB9871}"/>
            </c:ext>
          </c:extLst>
        </c:ser>
        <c:ser>
          <c:idx val="2"/>
          <c:order val="2"/>
          <c:tx>
            <c:v>Miercoles</c:v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Dia</c:v>
              </c:pt>
            </c:strLit>
          </c:cat>
          <c:val>
            <c:numRef>
              <c:f>'[9]Abril 26'!$I$25</c:f>
              <c:numCache>
                <c:formatCode>General</c:formatCode>
                <c:ptCount val="1"/>
                <c:pt idx="0">
                  <c:v>553490.20000000007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12-4E4B-AE61-92FCCEBB9871}"/>
            </c:ext>
          </c:extLst>
        </c:ser>
        <c:ser>
          <c:idx val="3"/>
          <c:order val="3"/>
          <c:tx>
            <c:v>Jueves</c:v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Dia</c:v>
              </c:pt>
            </c:strLit>
          </c:cat>
          <c:val>
            <c:numRef>
              <c:f>'[9]Abril 27'!$I$25</c:f>
              <c:numCache>
                <c:formatCode>General</c:formatCode>
                <c:ptCount val="1"/>
                <c:pt idx="0">
                  <c:v>54920.200000000004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12-4E4B-AE61-92FCCEBB9871}"/>
            </c:ext>
          </c:extLst>
        </c:ser>
        <c:ser>
          <c:idx val="4"/>
          <c:order val="4"/>
          <c:tx>
            <c:v>Viernes</c:v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Dia</c:v>
              </c:pt>
            </c:strLit>
          </c:cat>
          <c:val>
            <c:numRef>
              <c:f>'[9]Abril 28'!$I$25</c:f>
              <c:numCache>
                <c:formatCode>General</c:formatCode>
                <c:ptCount val="1"/>
                <c:pt idx="0">
                  <c:v>96766.26999999999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12-4E4B-AE61-92FCCEBB987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00761936"/>
        <c:axId val="400762264"/>
      </c:barChart>
      <c:dateAx>
        <c:axId val="4007619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00762264"/>
        <c:crosses val="autoZero"/>
        <c:auto val="0"/>
        <c:lblOffset val="100"/>
        <c:baseTimeUnit val="days"/>
      </c:dateAx>
      <c:valAx>
        <c:axId val="400762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761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v>Volumen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8D8E-4E5B-8DA5-798E53813C4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8D8E-4E5B-8DA5-798E53813C4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8D8E-4E5B-8DA5-798E53813C4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8D8E-4E5B-8DA5-798E53813C45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8D8E-4E5B-8DA5-798E53813C4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8D8E-4E5B-8DA5-798E53813C4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8D8E-4E5B-8DA5-798E53813C45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8D8E-4E5B-8DA5-798E53813C45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8D8E-4E5B-8DA5-798E53813C45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8D8E-4E5B-8DA5-798E53813C45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8D8E-4E5B-8DA5-798E53813C45}"/>
              </c:ext>
            </c:extLst>
          </c:dPt>
          <c:cat>
            <c:strRef>
              <c:f>('S17'!$A$6,'S17'!$A$7,'S17'!$A$8,'S17'!$A$9,'S17'!$A$10,'S17'!$A$13,'S17'!$A$14,'S17'!$A$16,'S17'!$A$21,'S17'!$A$23,'S17'!$A$24)</c:f>
              <c:strCache>
                <c:ptCount val="11"/>
                <c:pt idx="0">
                  <c:v>Banco Bolivariano</c:v>
                </c:pt>
                <c:pt idx="1">
                  <c:v>Banco de Guayaquil</c:v>
                </c:pt>
                <c:pt idx="2">
                  <c:v>Banco Pichincha</c:v>
                </c:pt>
                <c:pt idx="3">
                  <c:v>Brikapital</c:v>
                </c:pt>
                <c:pt idx="4">
                  <c:v>Cerveceria Nacional</c:v>
                </c:pt>
                <c:pt idx="5">
                  <c:v>Corporacion La Favorita</c:v>
                </c:pt>
                <c:pt idx="6">
                  <c:v>Coveforest</c:v>
                </c:pt>
                <c:pt idx="7">
                  <c:v>Holcim</c:v>
                </c:pt>
                <c:pt idx="8">
                  <c:v>San Carlos</c:v>
                </c:pt>
                <c:pt idx="9">
                  <c:v>Valle Grande Forestal</c:v>
                </c:pt>
                <c:pt idx="10">
                  <c:v>Otros</c:v>
                </c:pt>
              </c:strCache>
            </c:strRef>
          </c:cat>
          <c:val>
            <c:numRef>
              <c:f>('S17'!$I$6,'S17'!$I$7,'S17'!$I$8,'S17'!$I$9,'S17'!$I$10,'S17'!$I$13,'S17'!$I$14,'S17'!$I$16,'S17'!$I$21,'S17'!$I$23,'S17'!$I$24)</c:f>
              <c:numCache>
                <c:formatCode>"$"#,##0.00</c:formatCode>
                <c:ptCount val="11"/>
                <c:pt idx="0">
                  <c:v>366000</c:v>
                </c:pt>
                <c:pt idx="1">
                  <c:v>20454.870000000003</c:v>
                </c:pt>
                <c:pt idx="2">
                  <c:v>118</c:v>
                </c:pt>
                <c:pt idx="3">
                  <c:v>18000</c:v>
                </c:pt>
                <c:pt idx="4">
                  <c:v>24678.94</c:v>
                </c:pt>
                <c:pt idx="5">
                  <c:v>146714.15</c:v>
                </c:pt>
                <c:pt idx="6">
                  <c:v>20464.599999999999</c:v>
                </c:pt>
                <c:pt idx="7">
                  <c:v>55342</c:v>
                </c:pt>
                <c:pt idx="8">
                  <c:v>542230.55000000005</c:v>
                </c:pt>
                <c:pt idx="9">
                  <c:v>30927</c:v>
                </c:pt>
                <c:pt idx="10">
                  <c:v>41175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8D8E-4E5B-8DA5-798E53813C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Candlestick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20" baseline="0">
              <a:solidFill>
                <a:schemeClr val="tx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stockChart>
        <c:ser>
          <c:idx val="0"/>
          <c:order val="0"/>
          <c:tx>
            <c:strRef>
              <c:f>Abril2017!$C$3</c:f>
              <c:strCache>
                <c:ptCount val="1"/>
                <c:pt idx="0">
                  <c:v>Open Abril 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Abril2017!$B$5:$B$22</c15:sqref>
                  </c15:fullRef>
                </c:ext>
              </c:extLst>
              <c:f>(Abril2017!$B$6:$B$8,Abril2017!$B$11:$B$14,Abril2017!$B$18:$B$20)</c:f>
              <c:strCache>
                <c:ptCount val="10"/>
                <c:pt idx="0">
                  <c:v>BLV</c:v>
                </c:pt>
                <c:pt idx="1">
                  <c:v>GYQ</c:v>
                </c:pt>
                <c:pt idx="2">
                  <c:v>PCH</c:v>
                </c:pt>
                <c:pt idx="3">
                  <c:v>CNA</c:v>
                </c:pt>
                <c:pt idx="4">
                  <c:v>ERC</c:v>
                </c:pt>
                <c:pt idx="5">
                  <c:v>SLF</c:v>
                </c:pt>
                <c:pt idx="6">
                  <c:v>EFR</c:v>
                </c:pt>
                <c:pt idx="7">
                  <c:v>ISC</c:v>
                </c:pt>
                <c:pt idx="8">
                  <c:v>PRD</c:v>
                </c:pt>
                <c:pt idx="9">
                  <c:v>RGF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Abril2017!$C$5:$C$22</c15:sqref>
                  </c15:fullRef>
                </c:ext>
              </c:extLst>
              <c:f>(Abril2017!$C$6:$C$8,Abril2017!$C$11:$C$14,Abril2017!$C$18:$C$20)</c:f>
              <c:numCache>
                <c:formatCode>"$"#,##0.00</c:formatCode>
                <c:ptCount val="10"/>
                <c:pt idx="0">
                  <c:v>0.8</c:v>
                </c:pt>
                <c:pt idx="1">
                  <c:v>0.5</c:v>
                </c:pt>
                <c:pt idx="2">
                  <c:v>0.5</c:v>
                </c:pt>
                <c:pt idx="3">
                  <c:v>1.25</c:v>
                </c:pt>
                <c:pt idx="4">
                  <c:v>1</c:v>
                </c:pt>
                <c:pt idx="5">
                  <c:v>2.0499999999999998</c:v>
                </c:pt>
                <c:pt idx="6">
                  <c:v>2.6</c:v>
                </c:pt>
                <c:pt idx="7">
                  <c:v>1</c:v>
                </c:pt>
                <c:pt idx="8">
                  <c:v>0.69</c:v>
                </c:pt>
                <c:pt idx="9">
                  <c:v>2.62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16-475C-9CEB-15B7A446531D}"/>
            </c:ext>
          </c:extLst>
        </c:ser>
        <c:ser>
          <c:idx val="1"/>
          <c:order val="1"/>
          <c:tx>
            <c:strRef>
              <c:f>Abril2017!$D$3</c:f>
              <c:strCache>
                <c:ptCount val="1"/>
                <c:pt idx="0">
                  <c:v>High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Abril2017!$B$5:$B$22</c15:sqref>
                  </c15:fullRef>
                </c:ext>
              </c:extLst>
              <c:f>(Abril2017!$B$6:$B$8,Abril2017!$B$11:$B$14,Abril2017!$B$18:$B$20)</c:f>
              <c:strCache>
                <c:ptCount val="10"/>
                <c:pt idx="0">
                  <c:v>BLV</c:v>
                </c:pt>
                <c:pt idx="1">
                  <c:v>GYQ</c:v>
                </c:pt>
                <c:pt idx="2">
                  <c:v>PCH</c:v>
                </c:pt>
                <c:pt idx="3">
                  <c:v>CNA</c:v>
                </c:pt>
                <c:pt idx="4">
                  <c:v>ERC</c:v>
                </c:pt>
                <c:pt idx="5">
                  <c:v>SLF</c:v>
                </c:pt>
                <c:pt idx="6">
                  <c:v>EFR</c:v>
                </c:pt>
                <c:pt idx="7">
                  <c:v>ISC</c:v>
                </c:pt>
                <c:pt idx="8">
                  <c:v>PRD</c:v>
                </c:pt>
                <c:pt idx="9">
                  <c:v>RGF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Abril2017!$D$5:$D$22</c15:sqref>
                  </c15:fullRef>
                </c:ext>
              </c:extLst>
              <c:f>(Abril2017!$D$6:$D$8,Abril2017!$D$11:$D$14,Abril2017!$D$18:$D$20)</c:f>
              <c:numCache>
                <c:formatCode>#,##0.00</c:formatCode>
                <c:ptCount val="10"/>
                <c:pt idx="0">
                  <c:v>1</c:v>
                </c:pt>
                <c:pt idx="1">
                  <c:v>0.5</c:v>
                </c:pt>
                <c:pt idx="2">
                  <c:v>0.59</c:v>
                </c:pt>
                <c:pt idx="3">
                  <c:v>1.25</c:v>
                </c:pt>
                <c:pt idx="4">
                  <c:v>1</c:v>
                </c:pt>
                <c:pt idx="5">
                  <c:v>2.0499999999999998</c:v>
                </c:pt>
                <c:pt idx="6">
                  <c:v>2.6</c:v>
                </c:pt>
                <c:pt idx="7">
                  <c:v>1</c:v>
                </c:pt>
                <c:pt idx="8">
                  <c:v>0.69</c:v>
                </c:pt>
                <c:pt idx="9">
                  <c:v>2.62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16-475C-9CEB-15B7A446531D}"/>
            </c:ext>
          </c:extLst>
        </c:ser>
        <c:ser>
          <c:idx val="2"/>
          <c:order val="2"/>
          <c:tx>
            <c:strRef>
              <c:f>Abril2017!$E$3</c:f>
              <c:strCache>
                <c:ptCount val="1"/>
                <c:pt idx="0">
                  <c:v>Low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Abril2017!$B$5:$B$22</c15:sqref>
                  </c15:fullRef>
                </c:ext>
              </c:extLst>
              <c:f>(Abril2017!$B$6:$B$8,Abril2017!$B$11:$B$14,Abril2017!$B$18:$B$20)</c:f>
              <c:strCache>
                <c:ptCount val="10"/>
                <c:pt idx="0">
                  <c:v>BLV</c:v>
                </c:pt>
                <c:pt idx="1">
                  <c:v>GYQ</c:v>
                </c:pt>
                <c:pt idx="2">
                  <c:v>PCH</c:v>
                </c:pt>
                <c:pt idx="3">
                  <c:v>CNA</c:v>
                </c:pt>
                <c:pt idx="4">
                  <c:v>ERC</c:v>
                </c:pt>
                <c:pt idx="5">
                  <c:v>SLF</c:v>
                </c:pt>
                <c:pt idx="6">
                  <c:v>EFR</c:v>
                </c:pt>
                <c:pt idx="7">
                  <c:v>ISC</c:v>
                </c:pt>
                <c:pt idx="8">
                  <c:v>PRD</c:v>
                </c:pt>
                <c:pt idx="9">
                  <c:v>RGF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Abril2017!$E$5:$E$22</c15:sqref>
                  </c15:fullRef>
                </c:ext>
              </c:extLst>
              <c:f>(Abril2017!$E$6:$E$8,Abril2017!$E$11:$E$14,Abril2017!$E$18:$E$20)</c:f>
              <c:numCache>
                <c:formatCode>#,##0.00</c:formatCode>
                <c:ptCount val="10"/>
                <c:pt idx="0">
                  <c:v>0.8</c:v>
                </c:pt>
                <c:pt idx="1">
                  <c:v>0.48</c:v>
                </c:pt>
                <c:pt idx="2">
                  <c:v>0.5</c:v>
                </c:pt>
                <c:pt idx="3">
                  <c:v>1.25</c:v>
                </c:pt>
                <c:pt idx="4">
                  <c:v>1</c:v>
                </c:pt>
                <c:pt idx="5">
                  <c:v>1.7</c:v>
                </c:pt>
                <c:pt idx="6">
                  <c:v>2.6</c:v>
                </c:pt>
                <c:pt idx="7">
                  <c:v>1</c:v>
                </c:pt>
                <c:pt idx="8">
                  <c:v>0.69</c:v>
                </c:pt>
                <c:pt idx="9">
                  <c:v>2.62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16-475C-9CEB-15B7A446531D}"/>
            </c:ext>
          </c:extLst>
        </c:ser>
        <c:ser>
          <c:idx val="3"/>
          <c:order val="3"/>
          <c:tx>
            <c:strRef>
              <c:f>Abril2017!$F$3</c:f>
              <c:strCache>
                <c:ptCount val="1"/>
                <c:pt idx="0">
                  <c:v>Close Abril 28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Abril2017!$B$5:$B$22</c15:sqref>
                  </c15:fullRef>
                </c:ext>
              </c:extLst>
              <c:f>(Abril2017!$B$6:$B$8,Abril2017!$B$11:$B$14,Abril2017!$B$18:$B$20)</c:f>
              <c:strCache>
                <c:ptCount val="10"/>
                <c:pt idx="0">
                  <c:v>BLV</c:v>
                </c:pt>
                <c:pt idx="1">
                  <c:v>GYQ</c:v>
                </c:pt>
                <c:pt idx="2">
                  <c:v>PCH</c:v>
                </c:pt>
                <c:pt idx="3">
                  <c:v>CNA</c:v>
                </c:pt>
                <c:pt idx="4">
                  <c:v>ERC</c:v>
                </c:pt>
                <c:pt idx="5">
                  <c:v>SLF</c:v>
                </c:pt>
                <c:pt idx="6">
                  <c:v>EFR</c:v>
                </c:pt>
                <c:pt idx="7">
                  <c:v>ISC</c:v>
                </c:pt>
                <c:pt idx="8">
                  <c:v>PRD</c:v>
                </c:pt>
                <c:pt idx="9">
                  <c:v>RGF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Abril2017!$F$5:$F$22</c15:sqref>
                  </c15:fullRef>
                </c:ext>
              </c:extLst>
              <c:f>(Abril2017!$F$6:$F$8,Abril2017!$F$11:$F$14,Abril2017!$F$18:$F$20)</c:f>
              <c:numCache>
                <c:formatCode>"$"#,##0.00</c:formatCode>
                <c:ptCount val="10"/>
                <c:pt idx="0">
                  <c:v>1</c:v>
                </c:pt>
                <c:pt idx="1">
                  <c:v>0.48</c:v>
                </c:pt>
                <c:pt idx="2">
                  <c:v>0.59</c:v>
                </c:pt>
                <c:pt idx="3">
                  <c:v>1.25</c:v>
                </c:pt>
                <c:pt idx="4">
                  <c:v>1</c:v>
                </c:pt>
                <c:pt idx="5">
                  <c:v>1.7</c:v>
                </c:pt>
                <c:pt idx="6">
                  <c:v>2.6</c:v>
                </c:pt>
                <c:pt idx="7">
                  <c:v>1</c:v>
                </c:pt>
                <c:pt idx="8">
                  <c:v>0.69</c:v>
                </c:pt>
                <c:pt idx="9">
                  <c:v>2.62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16-475C-9CEB-15B7A4465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5400" cap="sq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</c:upBars>
          <c:downBars>
            <c:spPr>
              <a:solidFill>
                <a:srgbClr val="FF0000"/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downBars>
        </c:upDownBars>
        <c:axId val="429012256"/>
        <c:axId val="429012584"/>
      </c:stockChart>
      <c:catAx>
        <c:axId val="429012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012584"/>
        <c:crosses val="autoZero"/>
        <c:auto val="1"/>
        <c:lblAlgn val="ctr"/>
        <c:lblOffset val="100"/>
        <c:noMultiLvlLbl val="0"/>
      </c:catAx>
      <c:valAx>
        <c:axId val="429012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012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v>Volumen</c:v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74E-4CBF-AE25-5290F10F4B8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74E-4CBF-AE25-5290F10F4B8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74E-4CBF-AE25-5290F10F4B8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574E-4CBF-AE25-5290F10F4B8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574E-4CBF-AE25-5290F10F4B8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574E-4CBF-AE25-5290F10F4B8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574E-4CBF-AE25-5290F10F4B8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574E-4CBF-AE25-5290F10F4B8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DEE8-4C4A-AE88-5ABE54B6219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DEE8-4C4A-AE88-5ABE54B62195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DEE8-4C4A-AE88-5ABE54B62195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DEE8-4C4A-AE88-5ABE54B62195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cat>
            <c:strRef>
              <c:f>(Abril2017!$A$5,Abril2017!$A$6,Abril2017!$A$7,Abril2017!$A$8,Abril2017!$A$9,Abril2017!$A$10,Abril2017!$A$13,Abril2017!$A$14,Abril2017!$A$16,Abril2017!$A$17,Abril2017!$A$21,Abril2017!$A$22,Abril2017!$A$23,Abril2017!$A$24)</c:f>
              <c:strCache>
                <c:ptCount val="14"/>
                <c:pt idx="0">
                  <c:v>Alicosta BK Holding</c:v>
                </c:pt>
                <c:pt idx="1">
                  <c:v>Banco Bolivariano</c:v>
                </c:pt>
                <c:pt idx="2">
                  <c:v>Banco de Guayaquil</c:v>
                </c:pt>
                <c:pt idx="3">
                  <c:v>Banco Pichincha</c:v>
                </c:pt>
                <c:pt idx="4">
                  <c:v>Brikapital</c:v>
                </c:pt>
                <c:pt idx="5">
                  <c:v>Cerveceria Nacional</c:v>
                </c:pt>
                <c:pt idx="6">
                  <c:v>Corporacion La Favorita</c:v>
                </c:pt>
                <c:pt idx="7">
                  <c:v>Coveforest</c:v>
                </c:pt>
                <c:pt idx="8">
                  <c:v>Holcim</c:v>
                </c:pt>
                <c:pt idx="9">
                  <c:v>Holding Tonicorp</c:v>
                </c:pt>
                <c:pt idx="10">
                  <c:v>San Carlos</c:v>
                </c:pt>
                <c:pt idx="11">
                  <c:v>Superdeporte</c:v>
                </c:pt>
                <c:pt idx="12">
                  <c:v>Valle Grande Forestal</c:v>
                </c:pt>
                <c:pt idx="13">
                  <c:v>Otros</c:v>
                </c:pt>
              </c:strCache>
            </c:strRef>
          </c:cat>
          <c:val>
            <c:numRef>
              <c:f>(Abril2017!$J$5,Abril2017!$J$6,Abril2017!$J$7,Abril2017!$J$8,Abril2017!$J$9,Abril2017!$J$10,Abril2017!$J$13,Abril2017!$J$14,Abril2017!$J$16,Abril2017!$J$17,Abril2017!$J$21,Abril2017!$J$22,Abril2017!$J$23,Abril2017!$J$24)</c:f>
              <c:numCache>
                <c:formatCode>"$"#,##0.00</c:formatCode>
                <c:ptCount val="14"/>
                <c:pt idx="0">
                  <c:v>196596</c:v>
                </c:pt>
                <c:pt idx="1">
                  <c:v>366000</c:v>
                </c:pt>
                <c:pt idx="2">
                  <c:v>57809.87</c:v>
                </c:pt>
                <c:pt idx="3">
                  <c:v>90290</c:v>
                </c:pt>
                <c:pt idx="4">
                  <c:v>292000</c:v>
                </c:pt>
                <c:pt idx="5">
                  <c:v>78055.5</c:v>
                </c:pt>
                <c:pt idx="6">
                  <c:v>527239.39</c:v>
                </c:pt>
                <c:pt idx="7">
                  <c:v>45029.399999999994</c:v>
                </c:pt>
                <c:pt idx="8">
                  <c:v>68583</c:v>
                </c:pt>
                <c:pt idx="9">
                  <c:v>303182.40000000002</c:v>
                </c:pt>
                <c:pt idx="10">
                  <c:v>542230.55000000005</c:v>
                </c:pt>
                <c:pt idx="11">
                  <c:v>2590121.5299999998</c:v>
                </c:pt>
                <c:pt idx="12">
                  <c:v>1156734.8</c:v>
                </c:pt>
                <c:pt idx="13">
                  <c:v>648314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74E-4CBF-AE25-5290F10F4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i="0" baseline="0"/>
              <a:t>Volumen Negociado (USD)</a:t>
            </a:r>
          </a:p>
        </c:rich>
      </c:tx>
      <c:layout>
        <c:manualLayout>
          <c:xMode val="edge"/>
          <c:yMode val="edge"/>
          <c:x val="0.27588188976377953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834492563429568"/>
          <c:y val="0.1328969816272966"/>
          <c:w val="0.80165507436570427"/>
          <c:h val="0.8416746864975212"/>
        </c:manualLayout>
      </c:layout>
      <c:barChart>
        <c:barDir val="col"/>
        <c:grouping val="clustered"/>
        <c:varyColors val="0"/>
        <c:ser>
          <c:idx val="0"/>
          <c:order val="0"/>
          <c:tx>
            <c:v>Lunes</c:v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Dia</c:v>
              </c:pt>
            </c:strLit>
          </c:cat>
          <c:val>
            <c:numRef>
              <c:f>'[6]Abril 3'!$I$24</c:f>
              <c:numCache>
                <c:formatCode>General</c:formatCode>
                <c:ptCount val="1"/>
                <c:pt idx="0">
                  <c:v>57004.4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22-4D14-9511-E68BFEB5DFCA}"/>
            </c:ext>
          </c:extLst>
        </c:ser>
        <c:ser>
          <c:idx val="1"/>
          <c:order val="1"/>
          <c:tx>
            <c:v>Martes</c:v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Dia</c:v>
              </c:pt>
            </c:strLit>
          </c:cat>
          <c:val>
            <c:numRef>
              <c:f>'[6]Abril 4'!$I$24</c:f>
              <c:numCache>
                <c:formatCode>General</c:formatCode>
                <c:ptCount val="1"/>
                <c:pt idx="0">
                  <c:v>33981.599999999999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22-4D14-9511-E68BFEB5DFCA}"/>
            </c:ext>
          </c:extLst>
        </c:ser>
        <c:ser>
          <c:idx val="2"/>
          <c:order val="2"/>
          <c:tx>
            <c:v>Miercoles</c:v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Dia</c:v>
              </c:pt>
            </c:strLit>
          </c:cat>
          <c:val>
            <c:numRef>
              <c:f>'[6]Abril 5'!$I$24</c:f>
              <c:numCache>
                <c:formatCode>General</c:formatCode>
                <c:ptCount val="1"/>
                <c:pt idx="0">
                  <c:v>50416.619999999995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22-4D14-9511-E68BFEB5DFCA}"/>
            </c:ext>
          </c:extLst>
        </c:ser>
        <c:ser>
          <c:idx val="3"/>
          <c:order val="3"/>
          <c:tx>
            <c:v>Jueves</c:v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Dia</c:v>
              </c:pt>
            </c:strLit>
          </c:cat>
          <c:val>
            <c:numRef>
              <c:f>'[6]Abril 6'!$I$24</c:f>
              <c:numCache>
                <c:formatCode>General</c:formatCode>
                <c:ptCount val="1"/>
                <c:pt idx="0">
                  <c:v>58661.08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22-4D14-9511-E68BFEB5DFCA}"/>
            </c:ext>
          </c:extLst>
        </c:ser>
        <c:ser>
          <c:idx val="4"/>
          <c:order val="4"/>
          <c:tx>
            <c:v>Viernes</c:v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Dia</c:v>
              </c:pt>
            </c:strLit>
          </c:cat>
          <c:val>
            <c:numRef>
              <c:f>'[6]Abril 7'!$I$24</c:f>
              <c:numCache>
                <c:formatCode>General</c:formatCode>
                <c:ptCount val="1"/>
                <c:pt idx="0">
                  <c:v>477039.52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22-4D14-9511-E68BFEB5DF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00761936"/>
        <c:axId val="400762264"/>
      </c:barChart>
      <c:dateAx>
        <c:axId val="4007619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00762264"/>
        <c:crosses val="autoZero"/>
        <c:auto val="0"/>
        <c:lblOffset val="100"/>
        <c:baseTimeUnit val="days"/>
      </c:dateAx>
      <c:valAx>
        <c:axId val="400762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761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v>Volumen</c:v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2D2-4292-8218-9A9F655AA5E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2D2-4292-8218-9A9F655AA5E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2D2-4292-8218-9A9F655AA5E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2D2-4292-8218-9A9F655AA5E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C2D2-4292-8218-9A9F655AA5E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C2D2-4292-8218-9A9F655AA5E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C2D2-4292-8218-9A9F655AA5E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C2D2-4292-8218-9A9F655AA5E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C2D2-4292-8218-9A9F655AA5E4}"/>
              </c:ext>
            </c:extLst>
          </c:dPt>
          <c:cat>
            <c:strRef>
              <c:f>('S14'!$A$7,'S14'!$A$8,'S14'!$A$9,'S14'!$A$10,'S14'!$A$13,'S14'!$A$14,'S14'!$A$16,'S14'!$A$17,'S14'!$A$23)</c:f>
              <c:strCache>
                <c:ptCount val="9"/>
                <c:pt idx="0">
                  <c:v>Banco de Guayaquil</c:v>
                </c:pt>
                <c:pt idx="1">
                  <c:v>Banco Pichincha</c:v>
                </c:pt>
                <c:pt idx="2">
                  <c:v>Brikapital</c:v>
                </c:pt>
                <c:pt idx="3">
                  <c:v>Cerveceria Nacional</c:v>
                </c:pt>
                <c:pt idx="4">
                  <c:v>Corporacion La Favorita</c:v>
                </c:pt>
                <c:pt idx="5">
                  <c:v>Coveforest</c:v>
                </c:pt>
                <c:pt idx="6">
                  <c:v>Holcim</c:v>
                </c:pt>
                <c:pt idx="7">
                  <c:v>Holding Tonicorp</c:v>
                </c:pt>
                <c:pt idx="8">
                  <c:v>Otros</c:v>
                </c:pt>
              </c:strCache>
            </c:strRef>
          </c:cat>
          <c:val>
            <c:numRef>
              <c:f>('S14'!$I$7,'S14'!$I$8,'S14'!$I$9,'S14'!$I$10,'S14'!$I$13,'S14'!$I$14,'S14'!$I$16,'S14'!$I$17,'S14'!$I$23)</c:f>
              <c:numCache>
                <c:formatCode>"$"#,##0.00</c:formatCode>
                <c:ptCount val="9"/>
                <c:pt idx="0">
                  <c:v>21671.5</c:v>
                </c:pt>
                <c:pt idx="1">
                  <c:v>52072</c:v>
                </c:pt>
                <c:pt idx="2">
                  <c:v>52000</c:v>
                </c:pt>
                <c:pt idx="3">
                  <c:v>52910</c:v>
                </c:pt>
                <c:pt idx="4">
                  <c:v>161859.91999999998</c:v>
                </c:pt>
                <c:pt idx="5">
                  <c:v>17960.8</c:v>
                </c:pt>
                <c:pt idx="6">
                  <c:v>6200</c:v>
                </c:pt>
                <c:pt idx="7">
                  <c:v>302400</c:v>
                </c:pt>
                <c:pt idx="8">
                  <c:v>10029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2D2-4292-8218-9A9F655AA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i="0" baseline="0"/>
              <a:t>Volumen Negociado (USD)</a:t>
            </a:r>
          </a:p>
        </c:rich>
      </c:tx>
      <c:layout>
        <c:manualLayout>
          <c:xMode val="edge"/>
          <c:yMode val="edge"/>
          <c:x val="0.27588188976377953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834492563429568"/>
          <c:y val="0.1328969816272966"/>
          <c:w val="0.80165507436570427"/>
          <c:h val="0.8416746864975212"/>
        </c:manualLayout>
      </c:layout>
      <c:barChart>
        <c:barDir val="col"/>
        <c:grouping val="clustered"/>
        <c:varyColors val="0"/>
        <c:ser>
          <c:idx val="0"/>
          <c:order val="0"/>
          <c:tx>
            <c:v>Lunes</c:v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Dia</c:v>
              </c:pt>
            </c:strLit>
          </c:cat>
          <c:val>
            <c:numRef>
              <c:f>'[7]Abril 10'!$I$24</c:f>
              <c:numCache>
                <c:formatCode>General</c:formatCode>
                <c:ptCount val="1"/>
                <c:pt idx="0">
                  <c:v>22554.5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6A-4099-8D3E-AA5AF565B584}"/>
            </c:ext>
          </c:extLst>
        </c:ser>
        <c:ser>
          <c:idx val="1"/>
          <c:order val="1"/>
          <c:tx>
            <c:v>Martes</c:v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Dia</c:v>
              </c:pt>
            </c:strLit>
          </c:cat>
          <c:val>
            <c:numRef>
              <c:f>'[7]Abril 11'!$I$24</c:f>
              <c:numCache>
                <c:formatCode>General</c:formatCode>
                <c:ptCount val="1"/>
                <c:pt idx="0">
                  <c:v>14980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6A-4099-8D3E-AA5AF565B584}"/>
            </c:ext>
          </c:extLst>
        </c:ser>
        <c:ser>
          <c:idx val="2"/>
          <c:order val="2"/>
          <c:tx>
            <c:v>Miercoles</c:v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Dia</c:v>
              </c:pt>
            </c:strLit>
          </c:cat>
          <c:val>
            <c:numRef>
              <c:f>'[7]Abril 12'!$I$24</c:f>
              <c:numCache>
                <c:formatCode>General</c:formatCode>
                <c:ptCount val="1"/>
                <c:pt idx="0">
                  <c:v>41913.160000000003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6A-4099-8D3E-AA5AF565B584}"/>
            </c:ext>
          </c:extLst>
        </c:ser>
        <c:ser>
          <c:idx val="3"/>
          <c:order val="3"/>
          <c:tx>
            <c:v>Jueves</c:v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Dia</c:v>
              </c:pt>
            </c:strLit>
          </c:cat>
          <c:val>
            <c:numRef>
              <c:f>'[7]Abril 13'!$I$24</c:f>
              <c:numCache>
                <c:formatCode>General</c:formatCode>
                <c:ptCount val="1"/>
                <c:pt idx="0">
                  <c:v>379204.15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6A-4099-8D3E-AA5AF565B584}"/>
            </c:ext>
          </c:extLst>
        </c:ser>
        <c:ser>
          <c:idx val="4"/>
          <c:order val="4"/>
          <c:tx>
            <c:v>Viernes</c:v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Dia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696A-4099-8D3E-AA5AF565B58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00761936"/>
        <c:axId val="400762264"/>
      </c:barChart>
      <c:dateAx>
        <c:axId val="4007619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00762264"/>
        <c:crosses val="autoZero"/>
        <c:auto val="0"/>
        <c:lblOffset val="100"/>
        <c:baseTimeUnit val="days"/>
      </c:dateAx>
      <c:valAx>
        <c:axId val="400762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761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v>Volumen</c:v>
          </c:tx>
          <c:dPt>
            <c:idx val="0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1B5-4B7E-8495-E8972D20E1D1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1B5-4B7E-8495-E8972D20E1D1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1B5-4B7E-8495-E8972D20E1D1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1B5-4B7E-8495-E8972D20E1D1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E1B5-4B7E-8495-E8972D20E1D1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E1B5-4B7E-8495-E8972D20E1D1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E1B5-4B7E-8495-E8972D20E1D1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E1B5-4B7E-8495-E8972D20E1D1}"/>
              </c:ext>
            </c:extLst>
          </c:dPt>
          <c:cat>
            <c:strRef>
              <c:f>('S15'!$A$5,'S15'!$A$7,'S15'!$A$8,'S15'!$A$9,'S15'!$A$10,'S15'!$A$13,'S15'!$A$16,'S15'!$A$23)</c:f>
              <c:strCache>
                <c:ptCount val="8"/>
                <c:pt idx="0">
                  <c:v>Alicosta BK Holding</c:v>
                </c:pt>
                <c:pt idx="1">
                  <c:v>Banco de Guayaquil</c:v>
                </c:pt>
                <c:pt idx="2">
                  <c:v>Banco Pichincha</c:v>
                </c:pt>
                <c:pt idx="3">
                  <c:v>Brikapital</c:v>
                </c:pt>
                <c:pt idx="4">
                  <c:v>Cerveceria Nacional</c:v>
                </c:pt>
                <c:pt idx="5">
                  <c:v>Corporacion La Favorita</c:v>
                </c:pt>
                <c:pt idx="6">
                  <c:v>Holcim</c:v>
                </c:pt>
                <c:pt idx="7">
                  <c:v>Otros</c:v>
                </c:pt>
              </c:strCache>
            </c:strRef>
          </c:cat>
          <c:val>
            <c:numRef>
              <c:f>('S15'!$I$5,'S15'!$I$7,'S15'!$I$8,'S15'!$I$9,'S15'!$I$10,'S15'!$I$13,'S15'!$I$16,'S15'!$I$23)</c:f>
              <c:numCache>
                <c:formatCode>"$"#,##0.00</c:formatCode>
                <c:ptCount val="8"/>
                <c:pt idx="0">
                  <c:v>27000</c:v>
                </c:pt>
                <c:pt idx="1">
                  <c:v>836</c:v>
                </c:pt>
                <c:pt idx="2">
                  <c:v>7500</c:v>
                </c:pt>
                <c:pt idx="3">
                  <c:v>5000</c:v>
                </c:pt>
                <c:pt idx="4">
                  <c:v>466.56</c:v>
                </c:pt>
                <c:pt idx="5">
                  <c:v>98339.25</c:v>
                </c:pt>
                <c:pt idx="6">
                  <c:v>6600</c:v>
                </c:pt>
                <c:pt idx="7">
                  <c:v>312910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1B5-4B7E-8495-E8972D20E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i="0" baseline="0"/>
              <a:t>Volumen Negociado (USD)</a:t>
            </a:r>
          </a:p>
        </c:rich>
      </c:tx>
      <c:layout>
        <c:manualLayout>
          <c:xMode val="edge"/>
          <c:yMode val="edge"/>
          <c:x val="0.27588188976377953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834492563429568"/>
          <c:y val="0.1328969816272966"/>
          <c:w val="0.80165507436570427"/>
          <c:h val="0.8416746864975212"/>
        </c:manualLayout>
      </c:layout>
      <c:barChart>
        <c:barDir val="col"/>
        <c:grouping val="clustered"/>
        <c:varyColors val="0"/>
        <c:ser>
          <c:idx val="0"/>
          <c:order val="0"/>
          <c:tx>
            <c:v>Lunes</c:v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Dia</c:v>
              </c:pt>
            </c:strLit>
          </c:cat>
          <c:val>
            <c:numRef>
              <c:f>'[8]Abril 17'!$I$25</c:f>
              <c:numCache>
                <c:formatCode>General</c:formatCode>
                <c:ptCount val="1"/>
                <c:pt idx="0">
                  <c:v>1149522.25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08-4ED3-B714-72547AFE3F8A}"/>
            </c:ext>
          </c:extLst>
        </c:ser>
        <c:ser>
          <c:idx val="1"/>
          <c:order val="1"/>
          <c:tx>
            <c:v>Martes</c:v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Dia</c:v>
              </c:pt>
            </c:strLit>
          </c:cat>
          <c:val>
            <c:numRef>
              <c:f>'[8]Abril 18'!$I$25</c:f>
              <c:numCache>
                <c:formatCode>General</c:formatCode>
                <c:ptCount val="1"/>
                <c:pt idx="0">
                  <c:v>11997.52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08-4ED3-B714-72547AFE3F8A}"/>
            </c:ext>
          </c:extLst>
        </c:ser>
        <c:ser>
          <c:idx val="2"/>
          <c:order val="2"/>
          <c:tx>
            <c:v>Miercoles</c:v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Dia</c:v>
              </c:pt>
            </c:strLit>
          </c:cat>
          <c:val>
            <c:numRef>
              <c:f>'[8]Abril 19'!$I$25</c:f>
              <c:numCache>
                <c:formatCode>General</c:formatCode>
                <c:ptCount val="1"/>
                <c:pt idx="0">
                  <c:v>62201.2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08-4ED3-B714-72547AFE3F8A}"/>
            </c:ext>
          </c:extLst>
        </c:ser>
        <c:ser>
          <c:idx val="3"/>
          <c:order val="3"/>
          <c:tx>
            <c:v>Jueves</c:v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Dia</c:v>
              </c:pt>
            </c:strLit>
          </c:cat>
          <c:val>
            <c:numRef>
              <c:f>'[8]Abril 20'!$I$25</c:f>
              <c:numCache>
                <c:formatCode>General</c:formatCode>
                <c:ptCount val="1"/>
                <c:pt idx="0">
                  <c:v>223097.75999999998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08-4ED3-B714-72547AFE3F8A}"/>
            </c:ext>
          </c:extLst>
        </c:ser>
        <c:ser>
          <c:idx val="4"/>
          <c:order val="4"/>
          <c:tx>
            <c:v>Viernes</c:v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Dia</c:v>
              </c:pt>
            </c:strLit>
          </c:cat>
          <c:val>
            <c:numRef>
              <c:f>'[8]Abril 21'!$I$25</c:f>
              <c:numCache>
                <c:formatCode>General</c:formatCode>
                <c:ptCount val="1"/>
                <c:pt idx="0">
                  <c:v>3113507.5699999994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08-4ED3-B714-72547AFE3F8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00761936"/>
        <c:axId val="400762264"/>
      </c:barChart>
      <c:dateAx>
        <c:axId val="4007619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00762264"/>
        <c:crosses val="autoZero"/>
        <c:auto val="0"/>
        <c:lblOffset val="100"/>
        <c:baseTimeUnit val="days"/>
      </c:dateAx>
      <c:valAx>
        <c:axId val="400762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761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v>Volumen</c:v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00C-4B09-991E-BEF2E48F016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00C-4B09-991E-BEF2E48F016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000C-4B09-991E-BEF2E48F016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000C-4B09-991E-BEF2E48F016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000C-4B09-991E-BEF2E48F016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000C-4B09-991E-BEF2E48F016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000C-4B09-991E-BEF2E48F016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000C-4B09-991E-BEF2E48F016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000C-4B09-991E-BEF2E48F016A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000C-4B09-991E-BEF2E48F016A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000C-4B09-991E-BEF2E48F016A}"/>
              </c:ext>
            </c:extLst>
          </c:dPt>
          <c:cat>
            <c:strRef>
              <c:f>('S16'!$A$5,'S16'!$A$7,'S16'!$A$8,'S16'!$A$9,'S16'!$A$13,'S16'!$A$14,'S16'!$A$16,'S16'!$A$17,'S16'!$A$22,'S16'!$A$23,'S16'!$A$24)</c:f>
              <c:strCache>
                <c:ptCount val="11"/>
                <c:pt idx="0">
                  <c:v>Alicosta BK Holding</c:v>
                </c:pt>
                <c:pt idx="1">
                  <c:v>Banco de Guayaquil</c:v>
                </c:pt>
                <c:pt idx="2">
                  <c:v>Banco Pichincha</c:v>
                </c:pt>
                <c:pt idx="3">
                  <c:v>Brikapital</c:v>
                </c:pt>
                <c:pt idx="4">
                  <c:v>Corporacion La Favorita</c:v>
                </c:pt>
                <c:pt idx="5">
                  <c:v>Coveforest</c:v>
                </c:pt>
                <c:pt idx="6">
                  <c:v>Holcim</c:v>
                </c:pt>
                <c:pt idx="7">
                  <c:v>Holding Tonicorp</c:v>
                </c:pt>
                <c:pt idx="8">
                  <c:v>Superdeporte</c:v>
                </c:pt>
                <c:pt idx="9">
                  <c:v>Valle Grande Forestal</c:v>
                </c:pt>
                <c:pt idx="10">
                  <c:v>Otros</c:v>
                </c:pt>
              </c:strCache>
            </c:strRef>
          </c:cat>
          <c:val>
            <c:numRef>
              <c:f>('S16'!$I$5,'S16'!$I$7,'S16'!$I$8,'S16'!$I$9,'S16'!$I$13,'S16'!$I$14,'S16'!$I$16,'S16'!$I$17,'S16'!$I$22,'S16'!$I$23,'S16'!$I$24)</c:f>
              <c:numCache>
                <c:formatCode>"$"#,##0.00</c:formatCode>
                <c:ptCount val="11"/>
                <c:pt idx="0">
                  <c:v>169596</c:v>
                </c:pt>
                <c:pt idx="1">
                  <c:v>14847.5</c:v>
                </c:pt>
                <c:pt idx="2">
                  <c:v>30600</c:v>
                </c:pt>
                <c:pt idx="3">
                  <c:v>217000</c:v>
                </c:pt>
                <c:pt idx="4">
                  <c:v>120326.07</c:v>
                </c:pt>
                <c:pt idx="5">
                  <c:v>6604</c:v>
                </c:pt>
                <c:pt idx="6">
                  <c:v>441</c:v>
                </c:pt>
                <c:pt idx="7">
                  <c:v>782.4</c:v>
                </c:pt>
                <c:pt idx="8">
                  <c:v>2590121.5299999998</c:v>
                </c:pt>
                <c:pt idx="9">
                  <c:v>1125807.8</c:v>
                </c:pt>
                <c:pt idx="10">
                  <c:v>284200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00C-4B09-991E-BEF2E48F0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51700">
            <a:schemeClr val="phClr">
              <a:lumMod val="60000"/>
              <a:lumOff val="40000"/>
            </a:schemeClr>
          </a:gs>
          <a:gs pos="0">
            <a:schemeClr val="phClr"/>
          </a:gs>
          <a:gs pos="100000">
            <a:schemeClr val="phClr"/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51700">
            <a:schemeClr val="phClr">
              <a:lumMod val="60000"/>
              <a:lumOff val="40000"/>
            </a:schemeClr>
          </a:gs>
          <a:gs pos="0">
            <a:schemeClr val="phClr"/>
          </a:gs>
          <a:gs pos="100000">
            <a:schemeClr val="phClr"/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25400" cap="sq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50000"/>
        <a:lumOff val="50000"/>
      </a:schemeClr>
    </cs:fontRef>
    <cs:defRPr sz="1400" b="1" i="0" kern="1200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365760</xdr:colOff>
      <xdr:row>5</xdr:row>
      <xdr:rowOff>179070</xdr:rowOff>
    </xdr:from>
    <xdr:to>
      <xdr:col>19</xdr:col>
      <xdr:colOff>114300</xdr:colOff>
      <xdr:row>20</xdr:row>
      <xdr:rowOff>179070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129540</xdr:colOff>
      <xdr:row>26</xdr:row>
      <xdr:rowOff>137160</xdr:rowOff>
    </xdr:from>
    <xdr:to>
      <xdr:col>9</xdr:col>
      <xdr:colOff>209550</xdr:colOff>
      <xdr:row>46</xdr:row>
      <xdr:rowOff>175260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4A75305-C14A-4F2A-B5E2-7051633F17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342900</xdr:colOff>
      <xdr:row>26</xdr:row>
      <xdr:rowOff>129540</xdr:rowOff>
    </xdr:from>
    <xdr:to>
      <xdr:col>18</xdr:col>
      <xdr:colOff>160020</xdr:colOff>
      <xdr:row>47</xdr:row>
      <xdr:rowOff>7620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AA1ED3E-4B4E-4965-8218-96976E4E6C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1280160</xdr:colOff>
      <xdr:row>25</xdr:row>
      <xdr:rowOff>133350</xdr:rowOff>
    </xdr:from>
    <xdr:to>
      <xdr:col>6</xdr:col>
      <xdr:colOff>419100</xdr:colOff>
      <xdr:row>40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8EBB177-E6D6-4D00-94F9-43D41056E6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358140</xdr:colOff>
      <xdr:row>3</xdr:row>
      <xdr:rowOff>163830</xdr:rowOff>
    </xdr:from>
    <xdr:to>
      <xdr:col>18</xdr:col>
      <xdr:colOff>99060</xdr:colOff>
      <xdr:row>21</xdr:row>
      <xdr:rowOff>129540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B400D69-E076-4C3E-AB3F-2B8AF4D8EC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1280160</xdr:colOff>
      <xdr:row>25</xdr:row>
      <xdr:rowOff>133350</xdr:rowOff>
    </xdr:from>
    <xdr:to>
      <xdr:col>6</xdr:col>
      <xdr:colOff>419100</xdr:colOff>
      <xdr:row>40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5F26B3D-CC5F-4110-97F2-BC34215936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358140</xdr:colOff>
      <xdr:row>3</xdr:row>
      <xdr:rowOff>163830</xdr:rowOff>
    </xdr:from>
    <xdr:to>
      <xdr:col>18</xdr:col>
      <xdr:colOff>99060</xdr:colOff>
      <xdr:row>21</xdr:row>
      <xdr:rowOff>129540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A5BD288-39DA-4274-8A5B-69E01569C1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1280160</xdr:colOff>
      <xdr:row>26</xdr:row>
      <xdr:rowOff>133350</xdr:rowOff>
    </xdr:from>
    <xdr:to>
      <xdr:col>6</xdr:col>
      <xdr:colOff>419100</xdr:colOff>
      <xdr:row>41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4EC5F35-082C-4C62-AE19-5C45A9684D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358140</xdr:colOff>
      <xdr:row>3</xdr:row>
      <xdr:rowOff>163830</xdr:rowOff>
    </xdr:from>
    <xdr:to>
      <xdr:col>18</xdr:col>
      <xdr:colOff>342900</xdr:colOff>
      <xdr:row>22</xdr:row>
      <xdr:rowOff>60960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88C1D54-95C4-4D72-96EC-439252E069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1280160</xdr:colOff>
      <xdr:row>26</xdr:row>
      <xdr:rowOff>133350</xdr:rowOff>
    </xdr:from>
    <xdr:to>
      <xdr:col>6</xdr:col>
      <xdr:colOff>419100</xdr:colOff>
      <xdr:row>41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89FEAC8-613F-4ABA-8933-814B042A04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358140</xdr:colOff>
      <xdr:row>3</xdr:row>
      <xdr:rowOff>163830</xdr:rowOff>
    </xdr:from>
    <xdr:to>
      <xdr:col>18</xdr:col>
      <xdr:colOff>342900</xdr:colOff>
      <xdr:row>22</xdr:row>
      <xdr:rowOff>60960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DDFDBE8-A00F-4B10-A086-99F04769F8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bastian/Documents/Blog%20Ecuadolares/Reportes%20Acciones/2017/03/Weekly%20Mar_1-3_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bastian/Documents/Blog%20Ecuadolares/Reportes%20Acciones/2017/03/Weekly%20Mar_6-10_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bastian/Documents/Blog%20Ecuadolares/Reportes%20Acciones/2017/03/Weekly%20Mar_13-17_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bastian/Documents/Blog%20Ecuadolares/Reportes%20Acciones/2017/03/Weekly%20Mar_20-24_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bastian/Documents/Blog%20Ecuadolares/Reportes%20Acciones/2017/03/Weekly%20Mar_27-31_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Weekly%20Abr_3-7_201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Weekly%20Abr_10-13_20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Weekly%20Abr_17-21_2017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Weekly%20Abr_24-28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anal"/>
      <sheetName val="Marzo 1"/>
      <sheetName val="Marzo 2"/>
      <sheetName val="Marzo 3"/>
    </sheetNames>
    <sheetDataSet>
      <sheetData sheetId="0"/>
      <sheetData sheetId="1">
        <row r="13">
          <cell r="I13">
            <v>475653.08</v>
          </cell>
        </row>
        <row r="24">
          <cell r="I24">
            <v>484155.48000000004</v>
          </cell>
        </row>
      </sheetData>
      <sheetData sheetId="2">
        <row r="9">
          <cell r="I9">
            <v>11000</v>
          </cell>
        </row>
        <row r="24">
          <cell r="I24">
            <v>1648268.39</v>
          </cell>
        </row>
      </sheetData>
      <sheetData sheetId="3">
        <row r="8">
          <cell r="I8">
            <v>1800</v>
          </cell>
        </row>
        <row r="24">
          <cell r="I24">
            <v>3508424.4499999997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anal"/>
      <sheetName val="Marzo 6"/>
      <sheetName val="Marzo 7"/>
      <sheetName val="Marzo 8"/>
      <sheetName val="Marzo 9"/>
      <sheetName val="Marzo 10"/>
    </sheetNames>
    <sheetDataSet>
      <sheetData sheetId="0"/>
      <sheetData sheetId="1">
        <row r="7">
          <cell r="I7">
            <v>246695.48</v>
          </cell>
        </row>
        <row r="24">
          <cell r="I24">
            <v>846512.83</v>
          </cell>
        </row>
      </sheetData>
      <sheetData sheetId="2">
        <row r="7">
          <cell r="I7">
            <v>19656.12</v>
          </cell>
        </row>
        <row r="24">
          <cell r="I24">
            <v>129736.21999999999</v>
          </cell>
        </row>
      </sheetData>
      <sheetData sheetId="3">
        <row r="12">
          <cell r="I12">
            <v>125802</v>
          </cell>
        </row>
        <row r="24">
          <cell r="I24">
            <v>150550.15</v>
          </cell>
        </row>
      </sheetData>
      <sheetData sheetId="4">
        <row r="5">
          <cell r="I5">
            <v>16800</v>
          </cell>
        </row>
        <row r="24">
          <cell r="I24">
            <v>123630.27</v>
          </cell>
        </row>
      </sheetData>
      <sheetData sheetId="5">
        <row r="9">
          <cell r="I9">
            <v>7000</v>
          </cell>
        </row>
        <row r="24">
          <cell r="I24">
            <v>349833.83999999997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anal"/>
      <sheetName val="Marzo 13"/>
      <sheetName val="Marzo 14"/>
      <sheetName val="Marzo 15"/>
      <sheetName val="Marzo 16"/>
      <sheetName val="Marzo 17"/>
    </sheetNames>
    <sheetDataSet>
      <sheetData sheetId="0"/>
      <sheetData sheetId="1">
        <row r="7">
          <cell r="I7">
            <v>50000</v>
          </cell>
        </row>
        <row r="24">
          <cell r="I24">
            <v>718413.56</v>
          </cell>
        </row>
      </sheetData>
      <sheetData sheetId="2">
        <row r="7">
          <cell r="I7">
            <v>2115</v>
          </cell>
        </row>
        <row r="24">
          <cell r="I24">
            <v>123441.1</v>
          </cell>
        </row>
      </sheetData>
      <sheetData sheetId="3">
        <row r="13">
          <cell r="I13">
            <v>34153.65</v>
          </cell>
        </row>
        <row r="24">
          <cell r="I24">
            <v>34153.65</v>
          </cell>
        </row>
      </sheetData>
      <sheetData sheetId="4">
        <row r="5">
          <cell r="I5">
            <v>20040</v>
          </cell>
        </row>
        <row r="24">
          <cell r="I24">
            <v>310683.61</v>
          </cell>
        </row>
      </sheetData>
      <sheetData sheetId="5">
        <row r="8">
          <cell r="I8">
            <v>7525.6</v>
          </cell>
        </row>
        <row r="24">
          <cell r="I24">
            <v>148754.74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anal"/>
      <sheetName val="Marzo 20"/>
      <sheetName val="Marzo 21"/>
      <sheetName val="Marzo 22"/>
      <sheetName val="Marzo 23"/>
      <sheetName val="Marzo 24"/>
    </sheetNames>
    <sheetDataSet>
      <sheetData sheetId="0"/>
      <sheetData sheetId="1">
        <row r="8">
          <cell r="I8">
            <v>6827.5</v>
          </cell>
        </row>
        <row r="24">
          <cell r="I24">
            <v>158815.04000000001</v>
          </cell>
        </row>
      </sheetData>
      <sheetData sheetId="2">
        <row r="9">
          <cell r="I9">
            <v>2000</v>
          </cell>
        </row>
        <row r="24">
          <cell r="I24">
            <v>66590.86</v>
          </cell>
        </row>
      </sheetData>
      <sheetData sheetId="3">
        <row r="9">
          <cell r="I9">
            <v>2000</v>
          </cell>
        </row>
        <row r="24">
          <cell r="I24">
            <v>69793.010000000009</v>
          </cell>
        </row>
      </sheetData>
      <sheetData sheetId="4">
        <row r="9">
          <cell r="I9">
            <v>2000</v>
          </cell>
        </row>
        <row r="24">
          <cell r="I24">
            <v>73022.8</v>
          </cell>
        </row>
      </sheetData>
      <sheetData sheetId="5">
        <row r="7">
          <cell r="I7">
            <v>2042</v>
          </cell>
        </row>
        <row r="24">
          <cell r="I24">
            <v>229742.5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anal"/>
      <sheetName val="Marzo 27"/>
      <sheetName val="Marzo 28"/>
      <sheetName val="Marzo 29"/>
      <sheetName val="Marzo 30"/>
      <sheetName val="Marzo 31"/>
    </sheetNames>
    <sheetDataSet>
      <sheetData sheetId="0"/>
      <sheetData sheetId="1">
        <row r="8">
          <cell r="I8">
            <v>3922.5</v>
          </cell>
        </row>
        <row r="24">
          <cell r="I24">
            <v>38487.61</v>
          </cell>
        </row>
      </sheetData>
      <sheetData sheetId="2">
        <row r="13">
          <cell r="I13">
            <v>22349.35</v>
          </cell>
        </row>
        <row r="24">
          <cell r="I24">
            <v>24351.35</v>
          </cell>
        </row>
      </sheetData>
      <sheetData sheetId="3">
        <row r="7">
          <cell r="I7">
            <v>346</v>
          </cell>
        </row>
        <row r="24">
          <cell r="I24">
            <v>1325670.92</v>
          </cell>
        </row>
      </sheetData>
      <sheetData sheetId="4">
        <row r="9">
          <cell r="I9">
            <v>1242000</v>
          </cell>
        </row>
        <row r="24">
          <cell r="I24">
            <v>3178585</v>
          </cell>
        </row>
      </sheetData>
      <sheetData sheetId="5">
        <row r="9">
          <cell r="I9">
            <v>10000</v>
          </cell>
        </row>
        <row r="24">
          <cell r="I24">
            <v>422245.2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 3"/>
      <sheetName val="Abril 4"/>
      <sheetName val="Abril 5"/>
      <sheetName val="Abril 6"/>
      <sheetName val="Abril 7"/>
    </sheetNames>
    <sheetDataSet>
      <sheetData sheetId="0">
        <row r="7">
          <cell r="I7">
            <v>20654</v>
          </cell>
        </row>
        <row r="9">
          <cell r="I9">
            <v>20000</v>
          </cell>
        </row>
        <row r="14">
          <cell r="I14">
            <v>6260.8</v>
          </cell>
        </row>
        <row r="16">
          <cell r="I16">
            <v>6200</v>
          </cell>
        </row>
        <row r="23">
          <cell r="I23">
            <v>3889.6</v>
          </cell>
        </row>
        <row r="24">
          <cell r="I24">
            <v>57004.4</v>
          </cell>
        </row>
      </sheetData>
      <sheetData sheetId="1">
        <row r="7">
          <cell r="I7">
            <v>500</v>
          </cell>
        </row>
        <row r="13">
          <cell r="I13">
            <v>24381.599999999999</v>
          </cell>
        </row>
        <row r="14">
          <cell r="I14">
            <v>9100</v>
          </cell>
        </row>
        <row r="24">
          <cell r="I24">
            <v>33981.599999999999</v>
          </cell>
        </row>
      </sheetData>
      <sheetData sheetId="2">
        <row r="7">
          <cell r="I7">
            <v>517.5</v>
          </cell>
        </row>
        <row r="9">
          <cell r="I9">
            <v>30000</v>
          </cell>
        </row>
        <row r="13">
          <cell r="I13">
            <v>16649.12</v>
          </cell>
        </row>
        <row r="14">
          <cell r="I14">
            <v>2600</v>
          </cell>
        </row>
        <row r="23">
          <cell r="I23">
            <v>650</v>
          </cell>
        </row>
        <row r="24">
          <cell r="I24">
            <v>50416.619999999995</v>
          </cell>
        </row>
      </sheetData>
      <sheetData sheetId="3">
        <row r="8">
          <cell r="I8">
            <v>5528</v>
          </cell>
        </row>
        <row r="9">
          <cell r="I9">
            <v>1000</v>
          </cell>
        </row>
        <row r="13">
          <cell r="I13">
            <v>46643.68</v>
          </cell>
        </row>
        <row r="23">
          <cell r="I23">
            <v>5489.4</v>
          </cell>
        </row>
        <row r="24">
          <cell r="I24">
            <v>58661.08</v>
          </cell>
        </row>
      </sheetData>
      <sheetData sheetId="4">
        <row r="8">
          <cell r="I8">
            <v>46544</v>
          </cell>
        </row>
        <row r="9">
          <cell r="I9">
            <v>1000</v>
          </cell>
        </row>
        <row r="10">
          <cell r="I10">
            <v>52910</v>
          </cell>
        </row>
        <row r="13">
          <cell r="I13">
            <v>74185.52</v>
          </cell>
        </row>
        <row r="17">
          <cell r="I17">
            <v>302400</v>
          </cell>
        </row>
        <row r="24">
          <cell r="I24">
            <v>477039.52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 10"/>
      <sheetName val="Abril 11"/>
      <sheetName val="Abril 12"/>
      <sheetName val="Abril 13"/>
    </sheetNames>
    <sheetDataSet>
      <sheetData sheetId="0">
        <row r="5">
          <cell r="I5">
            <v>15000</v>
          </cell>
        </row>
        <row r="9">
          <cell r="I9">
            <v>5000</v>
          </cell>
        </row>
        <row r="13">
          <cell r="I13">
            <v>2554.5</v>
          </cell>
        </row>
        <row r="24">
          <cell r="I24">
            <v>22554.5</v>
          </cell>
        </row>
      </sheetData>
      <sheetData sheetId="1">
        <row r="7">
          <cell r="I7">
            <v>691</v>
          </cell>
        </row>
        <row r="13">
          <cell r="I13">
            <v>5287.8</v>
          </cell>
        </row>
        <row r="23">
          <cell r="I23">
            <v>9001.2000000000007</v>
          </cell>
        </row>
        <row r="24">
          <cell r="I24">
            <v>14980</v>
          </cell>
        </row>
      </sheetData>
      <sheetData sheetId="2">
        <row r="5">
          <cell r="I5">
            <v>12000</v>
          </cell>
        </row>
        <row r="7">
          <cell r="I7">
            <v>145</v>
          </cell>
        </row>
        <row r="8">
          <cell r="I8">
            <v>7500</v>
          </cell>
        </row>
        <row r="10">
          <cell r="I10">
            <v>466.56</v>
          </cell>
        </row>
        <row r="13">
          <cell r="I13">
            <v>15201.6</v>
          </cell>
        </row>
        <row r="16">
          <cell r="I16">
            <v>6600</v>
          </cell>
        </row>
        <row r="24">
          <cell r="I24">
            <v>41913.160000000003</v>
          </cell>
        </row>
      </sheetData>
      <sheetData sheetId="3">
        <row r="13">
          <cell r="I13">
            <v>75295.350000000006</v>
          </cell>
        </row>
        <row r="23">
          <cell r="I23">
            <v>303908.8</v>
          </cell>
        </row>
        <row r="24">
          <cell r="I24">
            <v>379204.15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anal"/>
      <sheetName val="Abril 17"/>
      <sheetName val="Abril 18"/>
      <sheetName val="Abril 19"/>
      <sheetName val="Abril 20"/>
      <sheetName val="Abril 21"/>
    </sheetNames>
    <sheetDataSet>
      <sheetData sheetId="0" refreshError="1"/>
      <sheetData sheetId="1">
        <row r="7">
          <cell r="I7">
            <v>14847.5</v>
          </cell>
        </row>
        <row r="8">
          <cell r="I8">
            <v>600</v>
          </cell>
        </row>
        <row r="13">
          <cell r="I13">
            <v>29074.75</v>
          </cell>
        </row>
        <row r="23">
          <cell r="I23">
            <v>1105000</v>
          </cell>
        </row>
        <row r="25">
          <cell r="I25">
            <v>1149522.25</v>
          </cell>
        </row>
      </sheetData>
      <sheetData sheetId="2">
        <row r="13">
          <cell r="I13">
            <v>5553.12</v>
          </cell>
        </row>
        <row r="14">
          <cell r="I14">
            <v>2402.4</v>
          </cell>
        </row>
        <row r="16">
          <cell r="I16">
            <v>441</v>
          </cell>
        </row>
        <row r="23">
          <cell r="I23">
            <v>3601</v>
          </cell>
        </row>
        <row r="25">
          <cell r="I25">
            <v>11997.52</v>
          </cell>
        </row>
      </sheetData>
      <sheetData sheetId="3">
        <row r="13">
          <cell r="I13">
            <v>54396</v>
          </cell>
        </row>
        <row r="14">
          <cell r="I14">
            <v>4201.6000000000004</v>
          </cell>
        </row>
        <row r="23">
          <cell r="I23">
            <v>3603.6</v>
          </cell>
        </row>
        <row r="25">
          <cell r="I25">
            <v>62201.2</v>
          </cell>
        </row>
      </sheetData>
      <sheetData sheetId="4">
        <row r="9">
          <cell r="I9">
            <v>215000</v>
          </cell>
        </row>
        <row r="13">
          <cell r="I13">
            <v>2312.96</v>
          </cell>
        </row>
        <row r="17">
          <cell r="I17">
            <v>782.4</v>
          </cell>
        </row>
        <row r="23">
          <cell r="I23">
            <v>5002.3999999999996</v>
          </cell>
        </row>
        <row r="25">
          <cell r="I25">
            <v>223097.75999999998</v>
          </cell>
        </row>
      </sheetData>
      <sheetData sheetId="5">
        <row r="5">
          <cell r="I5">
            <v>169596</v>
          </cell>
        </row>
        <row r="8">
          <cell r="I8">
            <v>30000</v>
          </cell>
        </row>
        <row r="9">
          <cell r="I9">
            <v>2000</v>
          </cell>
        </row>
        <row r="13">
          <cell r="I13">
            <v>28989.24</v>
          </cell>
        </row>
        <row r="22">
          <cell r="I22">
            <v>2590121.5299999998</v>
          </cell>
        </row>
        <row r="23">
          <cell r="I23">
            <v>8600.7999999999993</v>
          </cell>
        </row>
        <row r="24">
          <cell r="I24">
            <v>284200</v>
          </cell>
        </row>
        <row r="25">
          <cell r="I25">
            <v>3113507.5699999994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 24"/>
      <sheetName val="Abril 25"/>
      <sheetName val="Abril 26"/>
      <sheetName val="Abril 27"/>
      <sheetName val="Abril 28"/>
    </sheetNames>
    <sheetDataSet>
      <sheetData sheetId="0">
        <row r="9">
          <cell r="I9">
            <v>2000</v>
          </cell>
        </row>
        <row r="10">
          <cell r="I10">
            <v>24678.94</v>
          </cell>
        </row>
        <row r="13">
          <cell r="I13">
            <v>13080.75</v>
          </cell>
        </row>
        <row r="23">
          <cell r="I23">
            <v>3302</v>
          </cell>
        </row>
        <row r="25">
          <cell r="I25">
            <v>43061.69</v>
          </cell>
        </row>
      </sheetData>
      <sheetData sheetId="1">
        <row r="8">
          <cell r="I8">
            <v>118</v>
          </cell>
        </row>
        <row r="9">
          <cell r="I9">
            <v>5000</v>
          </cell>
        </row>
        <row r="13">
          <cell r="I13">
            <v>1341.95</v>
          </cell>
        </row>
        <row r="14">
          <cell r="I14">
            <v>2501.1999999999998</v>
          </cell>
        </row>
        <row r="16">
          <cell r="I16">
            <v>15142</v>
          </cell>
        </row>
        <row r="21">
          <cell r="I21">
            <v>480358</v>
          </cell>
        </row>
        <row r="23">
          <cell r="I23">
            <v>13405.6</v>
          </cell>
        </row>
        <row r="25">
          <cell r="I25">
            <v>517866.75</v>
          </cell>
        </row>
      </sheetData>
      <sheetData sheetId="2">
        <row r="6">
          <cell r="I6">
            <v>366000</v>
          </cell>
        </row>
        <row r="7">
          <cell r="I7">
            <v>19620.150000000001</v>
          </cell>
        </row>
        <row r="9">
          <cell r="I9">
            <v>5000</v>
          </cell>
        </row>
        <row r="13">
          <cell r="I13">
            <v>99697.5</v>
          </cell>
        </row>
        <row r="21">
          <cell r="I21">
            <v>61872.55</v>
          </cell>
        </row>
        <row r="23">
          <cell r="I23">
            <v>1300</v>
          </cell>
        </row>
        <row r="25">
          <cell r="I25">
            <v>553490.20000000007</v>
          </cell>
        </row>
      </sheetData>
      <sheetData sheetId="3">
        <row r="9">
          <cell r="I9">
            <v>1000</v>
          </cell>
        </row>
        <row r="14">
          <cell r="I14">
            <v>6000.8</v>
          </cell>
        </row>
        <row r="16">
          <cell r="I16">
            <v>40200</v>
          </cell>
        </row>
        <row r="23">
          <cell r="I23">
            <v>7719.4</v>
          </cell>
        </row>
        <row r="25">
          <cell r="I25">
            <v>54920.200000000004</v>
          </cell>
        </row>
      </sheetData>
      <sheetData sheetId="4">
        <row r="7">
          <cell r="I7">
            <v>834.72</v>
          </cell>
        </row>
        <row r="9">
          <cell r="I9">
            <v>5000</v>
          </cell>
        </row>
        <row r="13">
          <cell r="I13">
            <v>32593.95</v>
          </cell>
        </row>
        <row r="14">
          <cell r="I14">
            <v>11962.6</v>
          </cell>
        </row>
        <row r="23">
          <cell r="I23">
            <v>5200</v>
          </cell>
        </row>
        <row r="24">
          <cell r="I24">
            <v>41175</v>
          </cell>
        </row>
        <row r="25">
          <cell r="I25">
            <v>96766.26999999999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image" Target="../media/image2.png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3.xml"/><Relationship Id="rId4" Type="http://schemas.openxmlformats.org/officeDocument/2006/relationships/image" Target="../media/image3.png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4.xml"/><Relationship Id="rId4" Type="http://schemas.openxmlformats.org/officeDocument/2006/relationships/image" Target="../media/image4.png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5.xml"/><Relationship Id="rId4" Type="http://schemas.openxmlformats.org/officeDocument/2006/relationships/image" Target="../media/image5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7"/>
  <sheetViews>
    <sheetView showGridLines="0" showZeros="0" tabSelected="1" workbookViewId="0">
      <selection activeCell="H25" sqref="H25"/>
    </sheetView>
  </sheetViews>
  <sheetFormatPr defaultRowHeight="14.4" x14ac:dyDescent="0.3"/>
  <cols>
    <col min="1" max="1" width="25.44140625" bestFit="1" customWidth="1"/>
    <col min="2" max="2" width="11.77734375" customWidth="1"/>
    <col min="3" max="3" width="13.77734375" bestFit="1" customWidth="1"/>
    <col min="4" max="5" width="9" bestFit="1" customWidth="1"/>
    <col min="6" max="6" width="13.33203125" bestFit="1" customWidth="1"/>
    <col min="8" max="8" width="11" bestFit="1" customWidth="1"/>
    <col min="10" max="10" width="16.33203125" bestFit="1" customWidth="1"/>
    <col min="11" max="11" width="10.5546875" bestFit="1" customWidth="1"/>
    <col min="13" max="13" width="9.5546875" bestFit="1" customWidth="1"/>
    <col min="14" max="14" width="11" bestFit="1" customWidth="1"/>
  </cols>
  <sheetData>
    <row r="1" spans="1:10" x14ac:dyDescent="0.3">
      <c r="A1" s="48" t="s">
        <v>48</v>
      </c>
      <c r="B1" s="48"/>
      <c r="C1" s="48"/>
      <c r="D1" s="48"/>
      <c r="E1" s="48"/>
      <c r="F1" s="48"/>
      <c r="G1" s="48"/>
      <c r="H1" s="48"/>
    </row>
    <row r="2" spans="1:10" x14ac:dyDescent="0.3">
      <c r="A2" s="4"/>
    </row>
    <row r="3" spans="1:10" x14ac:dyDescent="0.3">
      <c r="A3" s="2"/>
      <c r="B3" s="2"/>
      <c r="C3" s="2" t="s">
        <v>53</v>
      </c>
      <c r="D3" s="2" t="s">
        <v>27</v>
      </c>
      <c r="E3" s="8" t="s">
        <v>28</v>
      </c>
      <c r="F3" s="2" t="s">
        <v>54</v>
      </c>
      <c r="G3" s="2"/>
      <c r="H3" s="2" t="s">
        <v>21</v>
      </c>
      <c r="J3" s="8" t="s">
        <v>23</v>
      </c>
    </row>
    <row r="4" spans="1:10" x14ac:dyDescent="0.3">
      <c r="A4" s="22" t="s">
        <v>17</v>
      </c>
      <c r="B4" s="23"/>
      <c r="C4" s="23">
        <v>1122.06</v>
      </c>
      <c r="D4" s="23">
        <f>MAX('S14'!C4:E4,'S15'!C4:E4,'S16'!C4:E4,'S17'!C4:E4)</f>
        <v>1180.3</v>
      </c>
      <c r="E4" s="23">
        <f>MIN('S14'!C4:E4,'S15'!C4:E4,'S16'!C4:E4,'S17'!C4:E4)</f>
        <v>1116.22</v>
      </c>
      <c r="F4" s="23">
        <v>1180.3</v>
      </c>
      <c r="G4" s="23"/>
      <c r="H4" s="24">
        <f>(F4-C4)/C4</f>
        <v>5.1904532734434891E-2</v>
      </c>
      <c r="J4" s="15"/>
    </row>
    <row r="5" spans="1:10" x14ac:dyDescent="0.3">
      <c r="A5" s="36" t="s">
        <v>22</v>
      </c>
      <c r="B5" s="37" t="s">
        <v>29</v>
      </c>
      <c r="C5" s="38">
        <v>12</v>
      </c>
      <c r="D5" s="43">
        <f>MAX('S14'!C5:E5,'S15'!C5:E5,'S16'!C5:E5,'S17'!C5:E5)</f>
        <v>12</v>
      </c>
      <c r="E5" s="43">
        <f>MIN('S14'!C5:E5,'S15'!C5:E5,'S16'!C5:E5,'S17'!C5:E5)</f>
        <v>12</v>
      </c>
      <c r="F5" s="38">
        <v>12</v>
      </c>
      <c r="G5" s="38"/>
      <c r="H5" s="35">
        <f t="shared" ref="H5:H22" si="0">(F5-C5)/C5</f>
        <v>0</v>
      </c>
      <c r="J5" s="45">
        <f>SUM('S14'!I5,'S15'!I5,'S16'!I5,'S17'!I5)</f>
        <v>196596</v>
      </c>
    </row>
    <row r="6" spans="1:10" x14ac:dyDescent="0.3">
      <c r="A6" s="22" t="s">
        <v>0</v>
      </c>
      <c r="B6" s="28" t="s">
        <v>30</v>
      </c>
      <c r="C6" s="25">
        <v>0.8</v>
      </c>
      <c r="D6" s="23">
        <f>MAX('S14'!C6:E6,'S15'!C6:E6,'S16'!C6:E6,'S17'!C6:E6)</f>
        <v>1</v>
      </c>
      <c r="E6" s="23">
        <f>MIN('S14'!C6:E6,'S15'!C6:E6,'S16'!C6:E6,'S17'!C6:E6)</f>
        <v>0.8</v>
      </c>
      <c r="F6" s="25">
        <v>1</v>
      </c>
      <c r="G6" s="25"/>
      <c r="H6" s="24">
        <f t="shared" si="0"/>
        <v>0.24999999999999994</v>
      </c>
      <c r="J6" s="45">
        <f>SUM('S14'!I6,'S15'!I6,'S16'!I6,'S17'!I6)</f>
        <v>366000</v>
      </c>
    </row>
    <row r="7" spans="1:10" x14ac:dyDescent="0.3">
      <c r="A7" s="20" t="s">
        <v>1</v>
      </c>
      <c r="B7" s="27" t="s">
        <v>32</v>
      </c>
      <c r="C7" s="21">
        <v>0.5</v>
      </c>
      <c r="D7" s="42">
        <f>MAX('S14'!C7:E7,'S15'!C7:E7,'S16'!C7:E7,'S17'!C7:E7)</f>
        <v>0.5</v>
      </c>
      <c r="E7" s="42">
        <f>MIN('S14'!C7:E7,'S15'!C7:E7,'S16'!C7:E7,'S17'!C7:E7)</f>
        <v>0.48</v>
      </c>
      <c r="F7" s="21">
        <v>0.48</v>
      </c>
      <c r="G7" s="21"/>
      <c r="H7" s="19">
        <f t="shared" si="0"/>
        <v>-4.0000000000000036E-2</v>
      </c>
      <c r="J7" s="45">
        <f>SUM('S14'!I7,'S15'!I7,'S16'!I7,'S17'!I7)</f>
        <v>57809.87</v>
      </c>
    </row>
    <row r="8" spans="1:10" x14ac:dyDescent="0.3">
      <c r="A8" s="22" t="s">
        <v>2</v>
      </c>
      <c r="B8" s="28" t="s">
        <v>33</v>
      </c>
      <c r="C8" s="25">
        <v>0.5</v>
      </c>
      <c r="D8" s="23">
        <f>MAX('S14'!C8:E8,'S15'!C8:E8,'S16'!C8:E8,'S17'!C8:E8)</f>
        <v>0.59</v>
      </c>
      <c r="E8" s="23">
        <f>MIN('S14'!C8:E8,'S15'!C8:E8,'S16'!C8:E8,'S17'!C8:E8)</f>
        <v>0.5</v>
      </c>
      <c r="F8" s="25">
        <v>0.59</v>
      </c>
      <c r="G8" s="25"/>
      <c r="H8" s="24">
        <f t="shared" si="0"/>
        <v>0.17999999999999994</v>
      </c>
      <c r="J8" s="45">
        <f>SUM('S14'!I8,'S15'!I8,'S16'!I8,'S17'!I8)</f>
        <v>90290</v>
      </c>
    </row>
    <row r="9" spans="1:10" x14ac:dyDescent="0.3">
      <c r="A9" s="36" t="s">
        <v>3</v>
      </c>
      <c r="B9" s="37" t="s">
        <v>34</v>
      </c>
      <c r="C9" s="38">
        <v>1000</v>
      </c>
      <c r="D9" s="43">
        <f>MAX('S14'!C9:E9,'S15'!C9:E9,'S16'!C9:E9,'S17'!C9:E9)</f>
        <v>1000</v>
      </c>
      <c r="E9" s="43">
        <f>MIN('S14'!C9:E9,'S15'!C9:E9,'S16'!C9:E9,'S17'!C9:E9)</f>
        <v>1000</v>
      </c>
      <c r="F9" s="38">
        <v>1000</v>
      </c>
      <c r="G9" s="38"/>
      <c r="H9" s="35">
        <f t="shared" si="0"/>
        <v>0</v>
      </c>
      <c r="J9" s="45">
        <f>SUM('S14'!I9,'S15'!I9,'S16'!I9,'S17'!I9)</f>
        <v>292000</v>
      </c>
    </row>
    <row r="10" spans="1:10" x14ac:dyDescent="0.3">
      <c r="A10" s="22" t="s">
        <v>4</v>
      </c>
      <c r="B10" s="28" t="s">
        <v>31</v>
      </c>
      <c r="C10" s="25">
        <v>68</v>
      </c>
      <c r="D10" s="23">
        <f>MAX('S14'!C10:E10,'S15'!C10:E10,'S16'!C10:E10,'S17'!C10:E10)</f>
        <v>86.29</v>
      </c>
      <c r="E10" s="23">
        <f>MIN('S14'!C10:E10,'S15'!C10:E10,'S16'!C10:E10,'S17'!C10:E10)</f>
        <v>68</v>
      </c>
      <c r="F10" s="25">
        <v>86.29</v>
      </c>
      <c r="G10" s="25"/>
      <c r="H10" s="24">
        <f t="shared" si="0"/>
        <v>0.26897058823529418</v>
      </c>
      <c r="J10" s="45">
        <f>SUM('S14'!I10,'S15'!I10,'S16'!I10,'S17'!I10)</f>
        <v>78055.5</v>
      </c>
    </row>
    <row r="11" spans="1:10" x14ac:dyDescent="0.3">
      <c r="A11" s="39" t="s">
        <v>5</v>
      </c>
      <c r="B11" s="40" t="s">
        <v>47</v>
      </c>
      <c r="C11" s="38">
        <v>1.25</v>
      </c>
      <c r="D11" s="43">
        <f>MAX('S14'!C11:E11,'S15'!C11:E11,'S16'!C11:E11,'S17'!C11:E11)</f>
        <v>1.25</v>
      </c>
      <c r="E11" s="43">
        <f>MIN('S14'!C11:E11,'S15'!C11:E11,'S16'!C11:E11,'S17'!C11:E11)</f>
        <v>1.25</v>
      </c>
      <c r="F11" s="38">
        <v>1.25</v>
      </c>
      <c r="G11" s="26"/>
      <c r="H11" s="35">
        <f t="shared" si="0"/>
        <v>0</v>
      </c>
      <c r="J11" s="45">
        <f>SUM('S14'!I11,'S15'!I11,'S16'!I11,'S17'!I11)</f>
        <v>0</v>
      </c>
    </row>
    <row r="12" spans="1:10" x14ac:dyDescent="0.3">
      <c r="A12" s="36" t="s">
        <v>6</v>
      </c>
      <c r="B12" s="37" t="s">
        <v>35</v>
      </c>
      <c r="C12" s="38">
        <v>1</v>
      </c>
      <c r="D12" s="43">
        <f>MAX('S14'!C12:E12,'S15'!C12:E12,'S16'!C12:E12,'S17'!C12:E12)</f>
        <v>1</v>
      </c>
      <c r="E12" s="43">
        <f>MIN('S14'!C12:E12,'S15'!C12:E12,'S16'!C12:E12,'S17'!C12:E12)</f>
        <v>1</v>
      </c>
      <c r="F12" s="38">
        <v>1</v>
      </c>
      <c r="G12" s="38"/>
      <c r="H12" s="35">
        <f t="shared" si="0"/>
        <v>0</v>
      </c>
      <c r="J12" s="45">
        <f>SUM('S14'!I12,'S15'!I12,'S16'!I12,'S17'!I12)</f>
        <v>0</v>
      </c>
    </row>
    <row r="13" spans="1:10" x14ac:dyDescent="0.3">
      <c r="A13" s="20" t="s">
        <v>7</v>
      </c>
      <c r="B13" s="27" t="s">
        <v>36</v>
      </c>
      <c r="C13" s="21">
        <v>2.0499999999999998</v>
      </c>
      <c r="D13" s="42">
        <f>MAX('S14'!C13:E13,'S15'!C13:E13,'S16'!C13:E13,'S17'!C13:E13)</f>
        <v>2.0499999999999998</v>
      </c>
      <c r="E13" s="42">
        <f>MIN('S14'!C13:E13,'S15'!C13:E13,'S16'!C13:E13,'S17'!C13:E13)</f>
        <v>1.7</v>
      </c>
      <c r="F13" s="21">
        <v>1.7</v>
      </c>
      <c r="G13" s="21"/>
      <c r="H13" s="19">
        <f t="shared" si="0"/>
        <v>-0.17073170731707313</v>
      </c>
      <c r="J13" s="45">
        <f>SUM('S14'!I13,'S15'!I13,'S16'!I13,'S17'!I13)</f>
        <v>527239.39</v>
      </c>
    </row>
    <row r="14" spans="1:10" x14ac:dyDescent="0.3">
      <c r="A14" s="36" t="s">
        <v>8</v>
      </c>
      <c r="B14" s="37" t="s">
        <v>37</v>
      </c>
      <c r="C14" s="38">
        <v>2.6</v>
      </c>
      <c r="D14" s="43">
        <f>MAX('S14'!C14:E14,'S15'!C14:E14,'S16'!C14:E14,'S17'!C14:E14)</f>
        <v>2.6</v>
      </c>
      <c r="E14" s="43">
        <f>MIN('S14'!C14:E14,'S15'!C14:E14,'S16'!C14:E14,'S17'!C14:E14)</f>
        <v>2.6</v>
      </c>
      <c r="F14" s="38">
        <v>2.6</v>
      </c>
      <c r="G14" s="38"/>
      <c r="H14" s="35">
        <f t="shared" si="0"/>
        <v>0</v>
      </c>
      <c r="J14" s="45">
        <f>SUM('S14'!I14,'S15'!I14,'S16'!I14,'S17'!I14)</f>
        <v>45029.399999999994</v>
      </c>
    </row>
    <row r="15" spans="1:10" x14ac:dyDescent="0.3">
      <c r="A15" s="32" t="s">
        <v>9</v>
      </c>
      <c r="B15" s="33" t="s">
        <v>38</v>
      </c>
      <c r="C15" s="38">
        <v>3.5</v>
      </c>
      <c r="D15" s="43">
        <f>MAX('S14'!C15:E15,'S15'!C15:E15,'S16'!C15:E15,'S17'!C15:E15)</f>
        <v>3.5</v>
      </c>
      <c r="E15" s="43">
        <f>MIN('S14'!C15:E15,'S15'!C15:E15,'S16'!C15:E15,'S17'!C15:E15)</f>
        <v>3.5</v>
      </c>
      <c r="F15" s="38">
        <v>3.5</v>
      </c>
      <c r="G15" s="34"/>
      <c r="H15" s="44">
        <f t="shared" si="0"/>
        <v>0</v>
      </c>
      <c r="J15" s="45">
        <f>SUM('S14'!I15,'S15'!I15,'S16'!I15,'S17'!I15)</f>
        <v>0</v>
      </c>
    </row>
    <row r="16" spans="1:10" x14ac:dyDescent="0.3">
      <c r="A16" s="22" t="s">
        <v>10</v>
      </c>
      <c r="B16" s="28" t="s">
        <v>39</v>
      </c>
      <c r="C16" s="25">
        <v>65</v>
      </c>
      <c r="D16" s="23">
        <f>MAX('S14'!C16:E16,'S15'!C16:E16,'S16'!C16:E16,'S17'!C16:E16)</f>
        <v>67</v>
      </c>
      <c r="E16" s="23">
        <f>MIN('S14'!C16:E16,'S15'!C16:E16,'S16'!C16:E16,'S17'!C16:E16)</f>
        <v>62</v>
      </c>
      <c r="F16" s="25">
        <v>67</v>
      </c>
      <c r="G16" s="25"/>
      <c r="H16" s="24">
        <f t="shared" si="0"/>
        <v>3.0769230769230771E-2</v>
      </c>
      <c r="J16" s="45">
        <f>SUM('S14'!I16,'S15'!I16,'S16'!I16,'S17'!I16)</f>
        <v>68583</v>
      </c>
    </row>
    <row r="17" spans="1:14" x14ac:dyDescent="0.3">
      <c r="A17" s="20" t="s">
        <v>16</v>
      </c>
      <c r="B17" s="27" t="s">
        <v>40</v>
      </c>
      <c r="C17" s="21">
        <v>5</v>
      </c>
      <c r="D17" s="42">
        <f>MAX('S14'!C17:E17,'S15'!C17:E17,'S16'!C17:E17,'S17'!C17:E17)</f>
        <v>5</v>
      </c>
      <c r="E17" s="42">
        <f>MIN('S14'!C17:E17,'S15'!C17:E17,'S16'!C17:E17,'S17'!C17:E17)</f>
        <v>4.8</v>
      </c>
      <c r="F17" s="21">
        <v>4.8</v>
      </c>
      <c r="G17" s="21"/>
      <c r="H17" s="19">
        <f t="shared" si="0"/>
        <v>-4.0000000000000036E-2</v>
      </c>
      <c r="J17" s="45">
        <f>SUM('S14'!I17,'S15'!I17,'S16'!I17,'S17'!I17)</f>
        <v>303182.40000000002</v>
      </c>
    </row>
    <row r="18" spans="1:14" x14ac:dyDescent="0.3">
      <c r="A18" s="32" t="s">
        <v>11</v>
      </c>
      <c r="B18" s="33" t="s">
        <v>41</v>
      </c>
      <c r="C18" s="38">
        <v>1</v>
      </c>
      <c r="D18" s="43">
        <f>MAX('S14'!C18:E18,'S15'!C18:E18,'S16'!C18:E18,'S17'!C18:E18)</f>
        <v>1</v>
      </c>
      <c r="E18" s="43">
        <f>MIN('S14'!C18:E18,'S15'!C18:E18,'S16'!C18:E18,'S17'!C18:E18)</f>
        <v>1</v>
      </c>
      <c r="F18" s="38">
        <v>1</v>
      </c>
      <c r="G18" s="34"/>
      <c r="H18" s="35">
        <f t="shared" si="0"/>
        <v>0</v>
      </c>
      <c r="J18" s="45">
        <f>SUM('S14'!I18,'S15'!I18,'S16'!I18,'S17'!I18)</f>
        <v>0</v>
      </c>
    </row>
    <row r="19" spans="1:14" x14ac:dyDescent="0.3">
      <c r="A19" s="36" t="s">
        <v>12</v>
      </c>
      <c r="B19" s="37" t="s">
        <v>42</v>
      </c>
      <c r="C19" s="38">
        <v>0.69</v>
      </c>
      <c r="D19" s="43">
        <f>MAX('S14'!C19:E19,'S15'!C19:E19,'S16'!C19:E19,'S17'!C19:E19)</f>
        <v>0.69</v>
      </c>
      <c r="E19" s="43">
        <f>MIN('S14'!C19:E19,'S15'!C19:E19,'S16'!C19:E19,'S17'!C19:E19)</f>
        <v>0.69</v>
      </c>
      <c r="F19" s="38">
        <v>0.69</v>
      </c>
      <c r="G19" s="38"/>
      <c r="H19" s="35">
        <f t="shared" si="0"/>
        <v>0</v>
      </c>
      <c r="J19" s="45">
        <f>SUM('S14'!I19,'S15'!I19,'S16'!I19,'S17'!I19)</f>
        <v>0</v>
      </c>
    </row>
    <row r="20" spans="1:14" x14ac:dyDescent="0.3">
      <c r="A20" s="39" t="s">
        <v>13</v>
      </c>
      <c r="B20" s="40" t="s">
        <v>43</v>
      </c>
      <c r="C20" s="38">
        <v>2.62</v>
      </c>
      <c r="D20" s="43">
        <f>MAX('S14'!C20:E20,'S15'!C20:E20,'S16'!C20:E20,'S17'!C20:E20)</f>
        <v>2.62</v>
      </c>
      <c r="E20" s="43">
        <f>MIN('S14'!C20:E20,'S15'!C20:E20,'S16'!C20:E20,'S17'!C20:E20)</f>
        <v>2.62</v>
      </c>
      <c r="F20" s="38">
        <v>2.62</v>
      </c>
      <c r="G20" s="26"/>
      <c r="H20" s="35">
        <f t="shared" si="0"/>
        <v>0</v>
      </c>
      <c r="J20" s="45">
        <f>SUM('S14'!I20,'S15'!I20,'S16'!I20,'S17'!I20)</f>
        <v>0</v>
      </c>
      <c r="M20" s="16"/>
    </row>
    <row r="21" spans="1:14" x14ac:dyDescent="0.3">
      <c r="A21" s="20" t="s">
        <v>14</v>
      </c>
      <c r="B21" s="27" t="s">
        <v>44</v>
      </c>
      <c r="C21" s="21">
        <v>1</v>
      </c>
      <c r="D21" s="42">
        <f>MAX('S14'!C21:E21,'S15'!C21:E21,'S16'!C21:E21,'S17'!C21:E21)</f>
        <v>1</v>
      </c>
      <c r="E21" s="42">
        <f>MIN('S14'!C21:E21,'S15'!C21:E21,'S16'!C21:E21,'S17'!C21:E21)</f>
        <v>0.95</v>
      </c>
      <c r="F21" s="21">
        <v>0.95</v>
      </c>
      <c r="G21" s="21"/>
      <c r="H21" s="19">
        <f t="shared" si="0"/>
        <v>-5.0000000000000044E-2</v>
      </c>
      <c r="J21" s="45">
        <f>SUM('S14'!I21,'S15'!I21,'S16'!I21,'S17'!I21)</f>
        <v>542230.55000000005</v>
      </c>
    </row>
    <row r="22" spans="1:14" x14ac:dyDescent="0.3">
      <c r="A22" s="36" t="s">
        <v>15</v>
      </c>
      <c r="B22" s="37" t="s">
        <v>45</v>
      </c>
      <c r="C22" s="38">
        <v>6.05</v>
      </c>
      <c r="D22" s="43">
        <f>MAX('S14'!C22:E22,'S15'!C22:E22,'S16'!C22:E22,'S17'!C22:E22)</f>
        <v>6.05</v>
      </c>
      <c r="E22" s="43">
        <f>MIN('S14'!C22:E22,'S15'!C22:E22,'S16'!C22:E22,'S17'!C22:E22)</f>
        <v>6.05</v>
      </c>
      <c r="F22" s="38">
        <v>6.05</v>
      </c>
      <c r="G22" s="38"/>
      <c r="H22" s="35">
        <f t="shared" si="0"/>
        <v>0</v>
      </c>
      <c r="J22" s="45">
        <f>SUM('S14'!I22,'S15'!I22,'S16'!I22,'S17'!I22)</f>
        <v>2590121.5299999998</v>
      </c>
    </row>
    <row r="23" spans="1:14" x14ac:dyDescent="0.3">
      <c r="A23" s="36" t="s">
        <v>26</v>
      </c>
      <c r="B23" s="51" t="s">
        <v>46</v>
      </c>
      <c r="C23" s="38"/>
      <c r="D23" s="38"/>
      <c r="E23" s="36"/>
      <c r="F23" s="38">
        <v>2.6</v>
      </c>
      <c r="G23" s="36"/>
      <c r="H23" s="36"/>
      <c r="J23" s="45">
        <f>SUM('S16'!I23,'S17'!I23)</f>
        <v>1156734.8</v>
      </c>
    </row>
    <row r="24" spans="1:14" ht="15" thickBot="1" x14ac:dyDescent="0.35">
      <c r="A24" t="s">
        <v>24</v>
      </c>
      <c r="B24" s="17"/>
      <c r="J24" s="46">
        <f>SUM('S14'!I23,'S15'!I23,'S16'!I24,'S17'!I24)</f>
        <v>648314</v>
      </c>
    </row>
    <row r="25" spans="1:14" x14ac:dyDescent="0.3">
      <c r="A25" s="8"/>
      <c r="B25" s="1"/>
      <c r="J25" s="47">
        <f>SUM(J5:J24)</f>
        <v>6962186.4400000004</v>
      </c>
      <c r="N25" s="41" t="e">
        <f>SUM(#REF!,#REF!,#REF!)</f>
        <v>#REF!</v>
      </c>
    </row>
    <row r="26" spans="1:14" x14ac:dyDescent="0.3">
      <c r="J26" s="15"/>
      <c r="K26" s="16"/>
    </row>
    <row r="27" spans="1:14" x14ac:dyDescent="0.3">
      <c r="K27" s="16"/>
    </row>
  </sheetData>
  <mergeCells count="1">
    <mergeCell ref="A1:H1"/>
  </mergeCells>
  <pageMargins left="0.7" right="0.7" top="0.75" bottom="0.75" header="0.3" footer="0.3"/>
  <pageSetup orientation="portrait" r:id="rId1"/>
  <drawing r:id="rId2"/>
  <legacyDrawing r:id="rId3"/>
  <picture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0"/>
  <sheetViews>
    <sheetView workbookViewId="0">
      <selection activeCell="I22" sqref="I22"/>
    </sheetView>
  </sheetViews>
  <sheetFormatPr defaultRowHeight="14.4" x14ac:dyDescent="0.3"/>
  <cols>
    <col min="1" max="1" width="25.44140625" customWidth="1"/>
    <col min="2" max="2" width="11" customWidth="1"/>
    <col min="3" max="3" width="11.6640625" customWidth="1"/>
    <col min="5" max="5" width="13.33203125" customWidth="1"/>
    <col min="7" max="7" width="11" customWidth="1"/>
    <col min="9" max="9" width="16.33203125" customWidth="1"/>
    <col min="10" max="10" width="10.5546875" customWidth="1"/>
    <col min="12" max="12" width="9.5546875" customWidth="1"/>
  </cols>
  <sheetData>
    <row r="1" spans="1:9" x14ac:dyDescent="0.3">
      <c r="A1" s="48" t="s">
        <v>49</v>
      </c>
      <c r="B1" s="48"/>
      <c r="C1" s="48"/>
      <c r="D1" s="48"/>
      <c r="E1" s="48"/>
      <c r="F1" s="48"/>
      <c r="G1" s="48"/>
    </row>
    <row r="2" spans="1:9" x14ac:dyDescent="0.3">
      <c r="A2" s="4"/>
    </row>
    <row r="3" spans="1:9" x14ac:dyDescent="0.3">
      <c r="A3" s="2" t="s">
        <v>20</v>
      </c>
      <c r="C3" s="2" t="s">
        <v>19</v>
      </c>
      <c r="E3" s="2" t="s">
        <v>18</v>
      </c>
      <c r="G3" s="2" t="s">
        <v>21</v>
      </c>
      <c r="I3" s="8" t="s">
        <v>23</v>
      </c>
    </row>
    <row r="4" spans="1:9" x14ac:dyDescent="0.3">
      <c r="A4" s="13" t="s">
        <v>17</v>
      </c>
      <c r="B4" s="13"/>
      <c r="C4" s="29">
        <v>1116.22</v>
      </c>
      <c r="D4" s="13"/>
      <c r="E4" s="29">
        <v>1122.06</v>
      </c>
      <c r="F4" s="13"/>
      <c r="G4" s="12">
        <f>(C4-E4)/E4</f>
        <v>-5.2047127604583701E-3</v>
      </c>
      <c r="I4" s="15"/>
    </row>
    <row r="5" spans="1:9" x14ac:dyDescent="0.3">
      <c r="A5" s="5" t="s">
        <v>22</v>
      </c>
      <c r="B5" s="5"/>
      <c r="C5" s="6">
        <v>12</v>
      </c>
      <c r="D5" s="5"/>
      <c r="E5" s="6">
        <v>12</v>
      </c>
      <c r="F5" s="5"/>
      <c r="G5" s="7">
        <f>(C5-E5)/E5</f>
        <v>0</v>
      </c>
      <c r="I5" s="15"/>
    </row>
    <row r="6" spans="1:9" x14ac:dyDescent="0.3">
      <c r="A6" s="5" t="s">
        <v>0</v>
      </c>
      <c r="B6" s="5"/>
      <c r="C6" s="6">
        <v>0.8</v>
      </c>
      <c r="D6" s="5"/>
      <c r="E6" s="6">
        <v>0.8</v>
      </c>
      <c r="F6" s="5"/>
      <c r="G6" s="7">
        <f>(C6-E6)/E6</f>
        <v>0</v>
      </c>
      <c r="I6" s="15"/>
    </row>
    <row r="7" spans="1:9" x14ac:dyDescent="0.3">
      <c r="A7" s="5" t="s">
        <v>1</v>
      </c>
      <c r="B7" s="5"/>
      <c r="C7" s="6">
        <v>0.5</v>
      </c>
      <c r="D7" s="5"/>
      <c r="E7" s="6">
        <v>0.5</v>
      </c>
      <c r="F7" s="5"/>
      <c r="G7" s="7">
        <f>(C7-E7)/E7</f>
        <v>0</v>
      </c>
      <c r="I7" s="15">
        <f>SUM('[6]Abril 3'!I7,'[6]Abril 4'!I7,'[6]Abril 5'!I7)</f>
        <v>21671.5</v>
      </c>
    </row>
    <row r="8" spans="1:9" x14ac:dyDescent="0.3">
      <c r="A8" s="5" t="s">
        <v>2</v>
      </c>
      <c r="B8" s="5"/>
      <c r="C8" s="6">
        <v>0.5</v>
      </c>
      <c r="D8" s="5"/>
      <c r="E8" s="6">
        <v>0.5</v>
      </c>
      <c r="F8" s="5"/>
      <c r="G8" s="7">
        <f>(C8-E8)/E8</f>
        <v>0</v>
      </c>
      <c r="I8" s="15">
        <f>SUM('[6]Abril 6'!I8,'[6]Abril 7'!I8)</f>
        <v>52072</v>
      </c>
    </row>
    <row r="9" spans="1:9" x14ac:dyDescent="0.3">
      <c r="A9" s="5" t="s">
        <v>3</v>
      </c>
      <c r="B9" s="5"/>
      <c r="C9" s="6">
        <v>1000</v>
      </c>
      <c r="D9" s="5"/>
      <c r="E9" s="6">
        <v>1000</v>
      </c>
      <c r="F9" s="5"/>
      <c r="G9" s="7">
        <f>(C9-E9)/E9</f>
        <v>0</v>
      </c>
      <c r="I9" s="15">
        <f>SUM('[6]Abril 3'!I9,'[6]Abril 5'!I9,'[6]Abril 6'!I9,'[6]Abril 7'!I9)</f>
        <v>52000</v>
      </c>
    </row>
    <row r="10" spans="1:9" x14ac:dyDescent="0.3">
      <c r="A10" s="9" t="s">
        <v>4</v>
      </c>
      <c r="B10" s="9"/>
      <c r="C10" s="10">
        <v>74</v>
      </c>
      <c r="D10" s="9"/>
      <c r="E10" s="10">
        <v>68</v>
      </c>
      <c r="F10" s="9"/>
      <c r="G10" s="11">
        <f>(C10-E10)/E10</f>
        <v>8.8235294117647065E-2</v>
      </c>
      <c r="I10" s="15">
        <f>SUM('[6]Abril 7'!I10)</f>
        <v>52910</v>
      </c>
    </row>
    <row r="11" spans="1:9" x14ac:dyDescent="0.3">
      <c r="A11" s="5" t="s">
        <v>5</v>
      </c>
      <c r="B11" s="5"/>
      <c r="C11" s="6">
        <v>1.25</v>
      </c>
      <c r="D11" s="5"/>
      <c r="E11" s="6">
        <v>1.25</v>
      </c>
      <c r="F11" s="5"/>
      <c r="G11" s="7">
        <f>(C11-E11)/E11</f>
        <v>0</v>
      </c>
      <c r="I11" s="15"/>
    </row>
    <row r="12" spans="1:9" x14ac:dyDescent="0.3">
      <c r="A12" s="5" t="s">
        <v>6</v>
      </c>
      <c r="B12" s="5"/>
      <c r="C12" s="6">
        <v>1</v>
      </c>
      <c r="D12" s="5"/>
      <c r="E12" s="6">
        <v>1</v>
      </c>
      <c r="F12" s="5"/>
      <c r="G12" s="7">
        <f>(C12-E12)/E12</f>
        <v>0</v>
      </c>
      <c r="I12" s="15"/>
    </row>
    <row r="13" spans="1:9" x14ac:dyDescent="0.3">
      <c r="A13" s="13" t="s">
        <v>7</v>
      </c>
      <c r="B13" s="13"/>
      <c r="C13" s="14">
        <v>1.87</v>
      </c>
      <c r="D13" s="13"/>
      <c r="E13" s="14">
        <v>2.0499999999999998</v>
      </c>
      <c r="F13" s="13"/>
      <c r="G13" s="12">
        <f>(C13-E13)/E13</f>
        <v>-8.7804878048780358E-2</v>
      </c>
      <c r="I13" s="15">
        <f>SUM('[6]Abril 4'!I13,'[6]Abril 5'!I13,'[6]Abril 6'!I13,'[6]Abril 7'!I13)</f>
        <v>161859.91999999998</v>
      </c>
    </row>
    <row r="14" spans="1:9" x14ac:dyDescent="0.3">
      <c r="A14" s="5" t="s">
        <v>8</v>
      </c>
      <c r="B14" s="5"/>
      <c r="C14" s="6">
        <v>2.6</v>
      </c>
      <c r="D14" s="5"/>
      <c r="E14" s="6">
        <v>2.6</v>
      </c>
      <c r="F14" s="5"/>
      <c r="G14" s="7">
        <f>(C14-E14)/E14</f>
        <v>0</v>
      </c>
      <c r="I14" s="31">
        <f>SUM('[6]Abril 3'!I14,'[6]Abril 4'!I14,'[6]Abril 5'!I14)</f>
        <v>17960.8</v>
      </c>
    </row>
    <row r="15" spans="1:9" x14ac:dyDescent="0.3">
      <c r="A15" s="5" t="s">
        <v>9</v>
      </c>
      <c r="B15" s="5"/>
      <c r="C15" s="6">
        <v>3.5</v>
      </c>
      <c r="D15" s="5"/>
      <c r="E15" s="6">
        <v>3.5</v>
      </c>
      <c r="F15" s="5"/>
      <c r="G15" s="7">
        <f>(C15-E15)/E15</f>
        <v>0</v>
      </c>
      <c r="I15" s="15"/>
    </row>
    <row r="16" spans="1:9" x14ac:dyDescent="0.3">
      <c r="A16" s="13" t="s">
        <v>10</v>
      </c>
      <c r="B16" s="13"/>
      <c r="C16" s="14">
        <v>62</v>
      </c>
      <c r="D16" s="13"/>
      <c r="E16" s="14">
        <v>65</v>
      </c>
      <c r="F16" s="13"/>
      <c r="G16" s="12">
        <f>(C16-E16)/E16</f>
        <v>-4.6153846153846156E-2</v>
      </c>
      <c r="I16" s="15">
        <f>SUM('[6]Abril 3'!I16)</f>
        <v>6200</v>
      </c>
    </row>
    <row r="17" spans="1:12" x14ac:dyDescent="0.3">
      <c r="A17" s="13" t="s">
        <v>16</v>
      </c>
      <c r="B17" s="13"/>
      <c r="C17" s="14">
        <v>4.8</v>
      </c>
      <c r="D17" s="13"/>
      <c r="E17" s="14">
        <v>5</v>
      </c>
      <c r="F17" s="13"/>
      <c r="G17" s="12">
        <f>(C17-E17)/E17</f>
        <v>-4.0000000000000036E-2</v>
      </c>
      <c r="I17" s="15">
        <f>SUM('[6]Abril 7'!I17)</f>
        <v>302400</v>
      </c>
    </row>
    <row r="18" spans="1:12" x14ac:dyDescent="0.3">
      <c r="A18" s="5" t="s">
        <v>11</v>
      </c>
      <c r="B18" s="5"/>
      <c r="C18" s="6">
        <v>1</v>
      </c>
      <c r="D18" s="5"/>
      <c r="E18" s="6">
        <v>1</v>
      </c>
      <c r="F18" s="5"/>
      <c r="G18" s="7">
        <f>(C18-E18)/E18</f>
        <v>0</v>
      </c>
      <c r="I18" s="15"/>
    </row>
    <row r="19" spans="1:12" x14ac:dyDescent="0.3">
      <c r="A19" s="5" t="s">
        <v>12</v>
      </c>
      <c r="B19" s="5"/>
      <c r="C19" s="6">
        <v>0.69</v>
      </c>
      <c r="D19" s="5"/>
      <c r="E19" s="6">
        <v>0.69</v>
      </c>
      <c r="F19" s="5"/>
      <c r="G19" s="7">
        <f>(C19-E19)/E19</f>
        <v>0</v>
      </c>
      <c r="I19" s="15"/>
    </row>
    <row r="20" spans="1:12" x14ac:dyDescent="0.3">
      <c r="A20" s="5" t="s">
        <v>13</v>
      </c>
      <c r="B20" s="5"/>
      <c r="C20" s="6">
        <v>2.62</v>
      </c>
      <c r="D20" s="5"/>
      <c r="E20" s="6">
        <v>2.62</v>
      </c>
      <c r="F20" s="5"/>
      <c r="G20" s="7">
        <f>(C20-E20)/E20</f>
        <v>0</v>
      </c>
      <c r="I20" s="15"/>
      <c r="L20" s="16"/>
    </row>
    <row r="21" spans="1:12" x14ac:dyDescent="0.3">
      <c r="A21" s="5" t="s">
        <v>14</v>
      </c>
      <c r="B21" s="5"/>
      <c r="C21" s="6">
        <v>1</v>
      </c>
      <c r="D21" s="5"/>
      <c r="E21" s="6">
        <v>1</v>
      </c>
      <c r="F21" s="5"/>
      <c r="G21" s="7">
        <f>(C21-E21)/E21</f>
        <v>0</v>
      </c>
      <c r="I21" s="15"/>
    </row>
    <row r="22" spans="1:12" x14ac:dyDescent="0.3">
      <c r="A22" t="s">
        <v>15</v>
      </c>
      <c r="C22" s="1">
        <v>6.05</v>
      </c>
      <c r="E22" s="1">
        <v>6.05</v>
      </c>
      <c r="G22" s="3">
        <f>(C22-E22)/E22</f>
        <v>0</v>
      </c>
      <c r="I22" s="15"/>
    </row>
    <row r="23" spans="1:12" x14ac:dyDescent="0.3">
      <c r="A23" t="s">
        <v>24</v>
      </c>
      <c r="I23" s="15">
        <f>SUM('[6]Abril 3'!I23,'[6]Abril 5'!I23,'[6]Abril 6'!I23)</f>
        <v>10029</v>
      </c>
    </row>
    <row r="24" spans="1:12" x14ac:dyDescent="0.3">
      <c r="A24" s="8"/>
      <c r="B24" s="1"/>
      <c r="I24" s="30">
        <f>SUM(I5:I23)</f>
        <v>677103.22</v>
      </c>
    </row>
    <row r="25" spans="1:12" x14ac:dyDescent="0.3">
      <c r="J25" s="16"/>
    </row>
    <row r="26" spans="1:12" x14ac:dyDescent="0.3">
      <c r="J26" s="16"/>
    </row>
    <row r="40" spans="3:3" x14ac:dyDescent="0.3">
      <c r="C40" t="s">
        <v>25</v>
      </c>
    </row>
  </sheetData>
  <mergeCells count="1">
    <mergeCell ref="A1:G1"/>
  </mergeCells>
  <pageMargins left="0.7" right="0.7" top="0.75" bottom="0.75" header="0.3" footer="0.3"/>
  <pageSetup orientation="portrait" r:id="rId1"/>
  <drawing r:id="rId2"/>
  <legacyDrawing r:id="rId3"/>
  <picture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0"/>
  <sheetViews>
    <sheetView workbookViewId="0">
      <selection sqref="A1:G1"/>
    </sheetView>
  </sheetViews>
  <sheetFormatPr defaultRowHeight="14.4" x14ac:dyDescent="0.3"/>
  <cols>
    <col min="1" max="1" width="25.44140625" customWidth="1"/>
    <col min="2" max="2" width="11" customWidth="1"/>
    <col min="3" max="3" width="11.6640625" customWidth="1"/>
    <col min="5" max="5" width="13.33203125" customWidth="1"/>
    <col min="7" max="7" width="11" customWidth="1"/>
    <col min="9" max="9" width="16.33203125" customWidth="1"/>
    <col min="10" max="10" width="10.5546875" customWidth="1"/>
    <col min="12" max="12" width="9.5546875" customWidth="1"/>
  </cols>
  <sheetData>
    <row r="1" spans="1:9" x14ac:dyDescent="0.3">
      <c r="A1" s="48" t="s">
        <v>50</v>
      </c>
      <c r="B1" s="48"/>
      <c r="C1" s="48"/>
      <c r="D1" s="48"/>
      <c r="E1" s="48"/>
      <c r="F1" s="48"/>
      <c r="G1" s="48"/>
    </row>
    <row r="2" spans="1:9" x14ac:dyDescent="0.3">
      <c r="A2" s="4"/>
    </row>
    <row r="3" spans="1:9" x14ac:dyDescent="0.3">
      <c r="A3" s="2" t="s">
        <v>20</v>
      </c>
      <c r="C3" s="2" t="s">
        <v>19</v>
      </c>
      <c r="E3" s="2" t="s">
        <v>18</v>
      </c>
      <c r="G3" s="2" t="s">
        <v>21</v>
      </c>
      <c r="I3" s="8" t="s">
        <v>23</v>
      </c>
    </row>
    <row r="4" spans="1:9" x14ac:dyDescent="0.3">
      <c r="A4" s="9" t="s">
        <v>17</v>
      </c>
      <c r="B4" s="9"/>
      <c r="C4" s="18">
        <v>1124.6199999999999</v>
      </c>
      <c r="D4" s="9"/>
      <c r="E4" s="18">
        <v>1116.22</v>
      </c>
      <c r="F4" s="9"/>
      <c r="G4" s="11">
        <f>(C4-E4)/E4</f>
        <v>7.5253982189889658E-3</v>
      </c>
      <c r="I4" s="15"/>
    </row>
    <row r="5" spans="1:9" x14ac:dyDescent="0.3">
      <c r="A5" s="5" t="s">
        <v>22</v>
      </c>
      <c r="B5" s="5"/>
      <c r="C5" s="6">
        <v>12</v>
      </c>
      <c r="D5" s="5"/>
      <c r="E5" s="6">
        <v>12</v>
      </c>
      <c r="F5" s="5"/>
      <c r="G5" s="7">
        <f>(C5-E5)/E5</f>
        <v>0</v>
      </c>
      <c r="I5" s="15">
        <f>SUM('[7]Abril 10'!I5,'[7]Abril 12'!I5)</f>
        <v>27000</v>
      </c>
    </row>
    <row r="6" spans="1:9" x14ac:dyDescent="0.3">
      <c r="A6" s="5" t="s">
        <v>0</v>
      </c>
      <c r="B6" s="5"/>
      <c r="C6" s="6">
        <v>0.8</v>
      </c>
      <c r="D6" s="5"/>
      <c r="E6" s="6">
        <v>0.8</v>
      </c>
      <c r="F6" s="5"/>
      <c r="G6" s="7">
        <f>(C6-E6)/E6</f>
        <v>0</v>
      </c>
      <c r="I6" s="15"/>
    </row>
    <row r="7" spans="1:9" x14ac:dyDescent="0.3">
      <c r="A7" s="5" t="s">
        <v>1</v>
      </c>
      <c r="B7" s="5"/>
      <c r="C7" s="6">
        <v>0.5</v>
      </c>
      <c r="D7" s="5"/>
      <c r="E7" s="6">
        <v>0.5</v>
      </c>
      <c r="F7" s="5"/>
      <c r="G7" s="7">
        <f>(C7-E7)/E7</f>
        <v>0</v>
      </c>
      <c r="I7" s="15">
        <f>SUM('[7]Abril 11'!I7,'[7]Abril 12'!I7)</f>
        <v>836</v>
      </c>
    </row>
    <row r="8" spans="1:9" x14ac:dyDescent="0.3">
      <c r="A8" s="5" t="s">
        <v>2</v>
      </c>
      <c r="B8" s="5"/>
      <c r="C8" s="6">
        <v>0.5</v>
      </c>
      <c r="D8" s="5"/>
      <c r="E8" s="6">
        <v>0.5</v>
      </c>
      <c r="F8" s="5"/>
      <c r="G8" s="7">
        <f>(C8-E8)/E8</f>
        <v>0</v>
      </c>
      <c r="I8" s="15">
        <f>SUM('[7]Abril 12'!I8)</f>
        <v>7500</v>
      </c>
    </row>
    <row r="9" spans="1:9" x14ac:dyDescent="0.3">
      <c r="A9" s="5" t="s">
        <v>3</v>
      </c>
      <c r="B9" s="5"/>
      <c r="C9" s="6">
        <v>1000</v>
      </c>
      <c r="D9" s="5"/>
      <c r="E9" s="6">
        <v>1000</v>
      </c>
      <c r="F9" s="5"/>
      <c r="G9" s="7">
        <f>(C9-E9)/E9</f>
        <v>0</v>
      </c>
      <c r="I9" s="15">
        <f>SUM('[7]Abril 10'!I9)</f>
        <v>5000</v>
      </c>
    </row>
    <row r="10" spans="1:9" x14ac:dyDescent="0.3">
      <c r="A10" s="9" t="s">
        <v>4</v>
      </c>
      <c r="B10" s="9"/>
      <c r="C10" s="10">
        <v>77.760000000000005</v>
      </c>
      <c r="D10" s="9"/>
      <c r="E10" s="10">
        <v>74</v>
      </c>
      <c r="F10" s="9"/>
      <c r="G10" s="11">
        <f>(C10-E10)/E10</f>
        <v>5.0810810810810882E-2</v>
      </c>
      <c r="I10" s="15">
        <f>SUM('[7]Abril 12'!I10)</f>
        <v>466.56</v>
      </c>
    </row>
    <row r="11" spans="1:9" x14ac:dyDescent="0.3">
      <c r="A11" s="5" t="s">
        <v>5</v>
      </c>
      <c r="B11" s="5"/>
      <c r="C11" s="6">
        <v>1.25</v>
      </c>
      <c r="D11" s="5"/>
      <c r="E11" s="6">
        <v>1.25</v>
      </c>
      <c r="F11" s="5"/>
      <c r="G11" s="7">
        <f>(C11-E11)/E11</f>
        <v>0</v>
      </c>
      <c r="I11" s="15"/>
    </row>
    <row r="12" spans="1:9" x14ac:dyDescent="0.3">
      <c r="A12" s="5" t="s">
        <v>6</v>
      </c>
      <c r="B12" s="5"/>
      <c r="C12" s="6">
        <v>1</v>
      </c>
      <c r="D12" s="5"/>
      <c r="E12" s="6">
        <v>1</v>
      </c>
      <c r="F12" s="5"/>
      <c r="G12" s="7">
        <f>(C12-E12)/E12</f>
        <v>0</v>
      </c>
      <c r="I12" s="15"/>
    </row>
    <row r="13" spans="1:9" x14ac:dyDescent="0.3">
      <c r="A13" s="13" t="s">
        <v>7</v>
      </c>
      <c r="B13" s="13"/>
      <c r="C13" s="14">
        <v>1.77</v>
      </c>
      <c r="D13" s="13"/>
      <c r="E13" s="14">
        <v>1.87</v>
      </c>
      <c r="F13" s="13"/>
      <c r="G13" s="12">
        <f>(C13-E13)/E13</f>
        <v>-5.3475935828877053E-2</v>
      </c>
      <c r="I13" s="15">
        <f>SUM('[7]Abril 10'!I13,'[7]Abril 11'!I13,'[7]Abril 12'!I13,'[7]Abril 13'!I13)</f>
        <v>98339.25</v>
      </c>
    </row>
    <row r="14" spans="1:9" x14ac:dyDescent="0.3">
      <c r="A14" s="5" t="s">
        <v>8</v>
      </c>
      <c r="B14" s="5"/>
      <c r="C14" s="6">
        <v>2.6</v>
      </c>
      <c r="D14" s="5"/>
      <c r="E14" s="6">
        <v>2.6</v>
      </c>
      <c r="F14" s="5"/>
      <c r="G14" s="7">
        <f>(C14-E14)/E14</f>
        <v>0</v>
      </c>
      <c r="I14" s="31"/>
    </row>
    <row r="15" spans="1:9" x14ac:dyDescent="0.3">
      <c r="A15" s="5" t="s">
        <v>9</v>
      </c>
      <c r="B15" s="5"/>
      <c r="C15" s="6">
        <v>3.5</v>
      </c>
      <c r="D15" s="5"/>
      <c r="E15" s="6">
        <v>3.5</v>
      </c>
      <c r="F15" s="5"/>
      <c r="G15" s="7">
        <f>(C15-E15)/E15</f>
        <v>0</v>
      </c>
      <c r="I15" s="15"/>
    </row>
    <row r="16" spans="1:9" x14ac:dyDescent="0.3">
      <c r="A16" s="9" t="s">
        <v>10</v>
      </c>
      <c r="B16" s="9"/>
      <c r="C16" s="10">
        <v>66</v>
      </c>
      <c r="D16" s="9"/>
      <c r="E16" s="10">
        <v>62</v>
      </c>
      <c r="F16" s="9"/>
      <c r="G16" s="11">
        <f>(C16-E16)/E16</f>
        <v>6.4516129032258063E-2</v>
      </c>
      <c r="I16" s="15">
        <f>SUM('[7]Abril 12'!I16)</f>
        <v>6600</v>
      </c>
    </row>
    <row r="17" spans="1:12" x14ac:dyDescent="0.3">
      <c r="A17" s="5" t="s">
        <v>16</v>
      </c>
      <c r="B17" s="5"/>
      <c r="C17" s="6">
        <v>4.8</v>
      </c>
      <c r="D17" s="5"/>
      <c r="E17" s="6">
        <v>4.8</v>
      </c>
      <c r="F17" s="5"/>
      <c r="G17" s="7">
        <f>(C17-E17)/E17</f>
        <v>0</v>
      </c>
      <c r="I17" s="15"/>
    </row>
    <row r="18" spans="1:12" x14ac:dyDescent="0.3">
      <c r="A18" s="5" t="s">
        <v>11</v>
      </c>
      <c r="B18" s="5"/>
      <c r="C18" s="6">
        <v>1</v>
      </c>
      <c r="D18" s="5"/>
      <c r="E18" s="6">
        <v>1</v>
      </c>
      <c r="F18" s="5"/>
      <c r="G18" s="7">
        <f>(C18-E18)/E18</f>
        <v>0</v>
      </c>
      <c r="I18" s="15"/>
    </row>
    <row r="19" spans="1:12" x14ac:dyDescent="0.3">
      <c r="A19" s="5" t="s">
        <v>12</v>
      </c>
      <c r="B19" s="5"/>
      <c r="C19" s="6">
        <v>0.69</v>
      </c>
      <c r="D19" s="5"/>
      <c r="E19" s="6">
        <v>0.69</v>
      </c>
      <c r="F19" s="5"/>
      <c r="G19" s="7">
        <f>(C19-E19)/E19</f>
        <v>0</v>
      </c>
      <c r="I19" s="15"/>
    </row>
    <row r="20" spans="1:12" x14ac:dyDescent="0.3">
      <c r="A20" s="5" t="s">
        <v>13</v>
      </c>
      <c r="B20" s="5"/>
      <c r="C20" s="6">
        <v>2.62</v>
      </c>
      <c r="D20" s="5"/>
      <c r="E20" s="6">
        <v>2.62</v>
      </c>
      <c r="F20" s="5"/>
      <c r="G20" s="7">
        <f>(C20-E20)/E20</f>
        <v>0</v>
      </c>
      <c r="I20" s="15"/>
      <c r="L20" s="16"/>
    </row>
    <row r="21" spans="1:12" x14ac:dyDescent="0.3">
      <c r="A21" s="5" t="s">
        <v>14</v>
      </c>
      <c r="B21" s="5"/>
      <c r="C21" s="6">
        <v>1</v>
      </c>
      <c r="D21" s="5"/>
      <c r="E21" s="6">
        <v>1</v>
      </c>
      <c r="F21" s="5"/>
      <c r="G21" s="7">
        <f>(C21-E21)/E21</f>
        <v>0</v>
      </c>
      <c r="I21" s="15"/>
    </row>
    <row r="22" spans="1:12" x14ac:dyDescent="0.3">
      <c r="A22" t="s">
        <v>15</v>
      </c>
      <c r="C22" s="1">
        <v>6.05</v>
      </c>
      <c r="E22" s="1">
        <v>6.05</v>
      </c>
      <c r="G22" s="3">
        <f>(C22-E22)/E22</f>
        <v>0</v>
      </c>
      <c r="I22" s="15"/>
    </row>
    <row r="23" spans="1:12" x14ac:dyDescent="0.3">
      <c r="A23" t="s">
        <v>24</v>
      </c>
      <c r="I23" s="15">
        <f>SUM('[7]Abril 11'!I23,'[7]Abril 13'!I23)</f>
        <v>312910</v>
      </c>
    </row>
    <row r="24" spans="1:12" x14ac:dyDescent="0.3">
      <c r="A24" s="8"/>
      <c r="B24" s="1"/>
      <c r="I24" s="30">
        <f>SUM(I5:I23)</f>
        <v>458651.81</v>
      </c>
    </row>
    <row r="25" spans="1:12" x14ac:dyDescent="0.3">
      <c r="I25" s="15"/>
      <c r="J25" s="16"/>
    </row>
    <row r="26" spans="1:12" x14ac:dyDescent="0.3">
      <c r="J26" s="16"/>
    </row>
    <row r="40" spans="3:3" x14ac:dyDescent="0.3">
      <c r="C40" t="s">
        <v>25</v>
      </c>
    </row>
  </sheetData>
  <mergeCells count="1">
    <mergeCell ref="A1:G1"/>
  </mergeCells>
  <pageMargins left="0.7" right="0.7" top="0.75" bottom="0.75" header="0.3" footer="0.3"/>
  <pageSetup orientation="portrait" r:id="rId1"/>
  <drawing r:id="rId2"/>
  <legacyDrawing r:id="rId3"/>
  <picture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1"/>
  <sheetViews>
    <sheetView workbookViewId="0">
      <selection activeCell="N4" sqref="N4"/>
    </sheetView>
  </sheetViews>
  <sheetFormatPr defaultRowHeight="14.4" x14ac:dyDescent="0.3"/>
  <cols>
    <col min="1" max="1" width="25.44140625" customWidth="1"/>
    <col min="2" max="2" width="11" customWidth="1"/>
    <col min="3" max="3" width="11.6640625" customWidth="1"/>
    <col min="5" max="5" width="13.33203125" customWidth="1"/>
    <col min="7" max="7" width="11" customWidth="1"/>
    <col min="9" max="9" width="16.33203125" customWidth="1"/>
    <col min="10" max="10" width="10.5546875" customWidth="1"/>
    <col min="12" max="12" width="9.5546875" customWidth="1"/>
  </cols>
  <sheetData>
    <row r="1" spans="1:9" x14ac:dyDescent="0.3">
      <c r="A1" s="48" t="s">
        <v>51</v>
      </c>
      <c r="B1" s="48"/>
      <c r="C1" s="48"/>
      <c r="D1" s="48"/>
      <c r="E1" s="48"/>
      <c r="F1" s="48"/>
      <c r="G1" s="48"/>
    </row>
    <row r="2" spans="1:9" x14ac:dyDescent="0.3">
      <c r="A2" s="4"/>
    </row>
    <row r="3" spans="1:9" x14ac:dyDescent="0.3">
      <c r="A3" s="2" t="s">
        <v>20</v>
      </c>
      <c r="C3" s="2" t="s">
        <v>19</v>
      </c>
      <c r="E3" s="2" t="s">
        <v>18</v>
      </c>
      <c r="G3" s="2" t="s">
        <v>21</v>
      </c>
      <c r="I3" s="8" t="s">
        <v>23</v>
      </c>
    </row>
    <row r="4" spans="1:9" x14ac:dyDescent="0.3">
      <c r="A4" s="13" t="s">
        <v>17</v>
      </c>
      <c r="B4" s="13"/>
      <c r="C4" s="29">
        <v>1122.28</v>
      </c>
      <c r="D4" s="13"/>
      <c r="E4" s="29">
        <v>1124.6199999999999</v>
      </c>
      <c r="F4" s="13"/>
      <c r="G4" s="12">
        <f>(C4-E4)/E4</f>
        <v>-2.0807028151730526E-3</v>
      </c>
      <c r="I4" s="15"/>
    </row>
    <row r="5" spans="1:9" x14ac:dyDescent="0.3">
      <c r="A5" s="5" t="s">
        <v>22</v>
      </c>
      <c r="B5" s="5"/>
      <c r="C5" s="6">
        <v>12</v>
      </c>
      <c r="D5" s="5"/>
      <c r="E5" s="6">
        <v>12</v>
      </c>
      <c r="F5" s="5"/>
      <c r="G5" s="7">
        <f>(C5-E5)/E5</f>
        <v>0</v>
      </c>
      <c r="I5" s="15">
        <f>SUM('[8]Abril 21'!I5)</f>
        <v>169596</v>
      </c>
    </row>
    <row r="6" spans="1:9" x14ac:dyDescent="0.3">
      <c r="A6" s="5" t="s">
        <v>0</v>
      </c>
      <c r="B6" s="5"/>
      <c r="C6" s="6">
        <v>0.8</v>
      </c>
      <c r="D6" s="5"/>
      <c r="E6" s="6">
        <v>0.8</v>
      </c>
      <c r="F6" s="5"/>
      <c r="G6" s="7">
        <f>(C6-E6)/E6</f>
        <v>0</v>
      </c>
      <c r="I6" s="15"/>
    </row>
    <row r="7" spans="1:9" x14ac:dyDescent="0.3">
      <c r="A7" s="5" t="s">
        <v>1</v>
      </c>
      <c r="B7" s="5"/>
      <c r="C7" s="6">
        <v>0.5</v>
      </c>
      <c r="D7" s="5"/>
      <c r="E7" s="6">
        <v>0.5</v>
      </c>
      <c r="F7" s="5"/>
      <c r="G7" s="7">
        <f>(C7-E7)/E7</f>
        <v>0</v>
      </c>
      <c r="I7" s="15">
        <f>SUM('[8]Abril 17'!I7)</f>
        <v>14847.5</v>
      </c>
    </row>
    <row r="8" spans="1:9" x14ac:dyDescent="0.3">
      <c r="A8" s="5" t="s">
        <v>2</v>
      </c>
      <c r="B8" s="5"/>
      <c r="C8" s="6">
        <v>0.5</v>
      </c>
      <c r="D8" s="5"/>
      <c r="E8" s="6">
        <v>0.5</v>
      </c>
      <c r="F8" s="5"/>
      <c r="G8" s="7">
        <f>(C8-E8)/E8</f>
        <v>0</v>
      </c>
      <c r="I8" s="15">
        <f>SUM('[8]Abril 17'!I8,'[8]Abril 21'!I8)</f>
        <v>30600</v>
      </c>
    </row>
    <row r="9" spans="1:9" x14ac:dyDescent="0.3">
      <c r="A9" s="5" t="s">
        <v>3</v>
      </c>
      <c r="B9" s="5"/>
      <c r="C9" s="6">
        <v>1000</v>
      </c>
      <c r="D9" s="5"/>
      <c r="E9" s="6">
        <v>1000</v>
      </c>
      <c r="F9" s="5"/>
      <c r="G9" s="7">
        <f>(C9-E9)/E9</f>
        <v>0</v>
      </c>
      <c r="I9" s="15">
        <f>SUM('[8]Abril 20'!I9,'[8]Abril 21'!I9)</f>
        <v>217000</v>
      </c>
    </row>
    <row r="10" spans="1:9" x14ac:dyDescent="0.3">
      <c r="A10" s="5" t="s">
        <v>4</v>
      </c>
      <c r="B10" s="5"/>
      <c r="C10" s="6">
        <v>77.760000000000005</v>
      </c>
      <c r="D10" s="5"/>
      <c r="E10" s="6">
        <v>77.760000000000005</v>
      </c>
      <c r="F10" s="5"/>
      <c r="G10" s="7">
        <f>(C10-E10)/E10</f>
        <v>0</v>
      </c>
      <c r="I10" s="15"/>
    </row>
    <row r="11" spans="1:9" x14ac:dyDescent="0.3">
      <c r="A11" s="5" t="s">
        <v>5</v>
      </c>
      <c r="B11" s="5"/>
      <c r="C11" s="6">
        <v>1.25</v>
      </c>
      <c r="D11" s="5"/>
      <c r="E11" s="6">
        <v>1.25</v>
      </c>
      <c r="F11" s="5"/>
      <c r="G11" s="7">
        <f>(C11-E11)/E11</f>
        <v>0</v>
      </c>
      <c r="I11" s="15"/>
    </row>
    <row r="12" spans="1:9" x14ac:dyDescent="0.3">
      <c r="A12" s="5" t="s">
        <v>6</v>
      </c>
      <c r="B12" s="5"/>
      <c r="C12" s="6">
        <v>1</v>
      </c>
      <c r="D12" s="5"/>
      <c r="E12" s="6">
        <v>1</v>
      </c>
      <c r="F12" s="5"/>
      <c r="G12" s="7">
        <f>(C12-E12)/E12</f>
        <v>0</v>
      </c>
      <c r="I12" s="15"/>
    </row>
    <row r="13" spans="1:9" x14ac:dyDescent="0.3">
      <c r="A13" s="13" t="s">
        <v>7</v>
      </c>
      <c r="B13" s="13"/>
      <c r="C13" s="14">
        <v>1.75</v>
      </c>
      <c r="D13" s="13"/>
      <c r="E13" s="14">
        <v>1.77</v>
      </c>
      <c r="F13" s="13"/>
      <c r="G13" s="12">
        <f>(C13-E13)/E13</f>
        <v>-1.1299435028248598E-2</v>
      </c>
      <c r="I13" s="15">
        <f>SUM('[8]Abril 17'!I13,'[8]Abril 18'!I13,'[8]Abril 19'!I13,'[8]Abril 20'!I13,'[8]Abril 21'!I13)</f>
        <v>120326.07</v>
      </c>
    </row>
    <row r="14" spans="1:9" x14ac:dyDescent="0.3">
      <c r="A14" s="5" t="s">
        <v>8</v>
      </c>
      <c r="B14" s="5"/>
      <c r="C14" s="6">
        <v>2.6</v>
      </c>
      <c r="D14" s="5"/>
      <c r="E14" s="6">
        <v>2.6</v>
      </c>
      <c r="F14" s="5"/>
      <c r="G14" s="7">
        <f>(C14-E14)/E14</f>
        <v>0</v>
      </c>
      <c r="I14" s="31">
        <f>SUM('[8]Abril 18'!I14,'[8]Abril 19'!I14)</f>
        <v>6604</v>
      </c>
    </row>
    <row r="15" spans="1:9" x14ac:dyDescent="0.3">
      <c r="A15" s="5" t="s">
        <v>9</v>
      </c>
      <c r="B15" s="5"/>
      <c r="C15" s="6">
        <v>3.5</v>
      </c>
      <c r="D15" s="5"/>
      <c r="E15" s="6">
        <v>3.5</v>
      </c>
      <c r="F15" s="5"/>
      <c r="G15" s="7">
        <f>(C15-E15)/E15</f>
        <v>0</v>
      </c>
      <c r="I15" s="15"/>
    </row>
    <row r="16" spans="1:9" x14ac:dyDescent="0.3">
      <c r="A16" s="13" t="s">
        <v>10</v>
      </c>
      <c r="B16" s="13"/>
      <c r="C16" s="14">
        <v>63</v>
      </c>
      <c r="D16" s="13"/>
      <c r="E16" s="14">
        <v>66</v>
      </c>
      <c r="F16" s="13"/>
      <c r="G16" s="12">
        <f>(C16-E16)/E16</f>
        <v>-4.5454545454545456E-2</v>
      </c>
      <c r="I16" s="15">
        <f>SUM('[8]Abril 18'!I16)</f>
        <v>441</v>
      </c>
    </row>
    <row r="17" spans="1:12" x14ac:dyDescent="0.3">
      <c r="A17" s="5" t="s">
        <v>16</v>
      </c>
      <c r="B17" s="5"/>
      <c r="C17" s="6">
        <v>4.8</v>
      </c>
      <c r="D17" s="5"/>
      <c r="E17" s="6">
        <v>4.8</v>
      </c>
      <c r="F17" s="5"/>
      <c r="G17" s="7">
        <f>(C17-E17)/E17</f>
        <v>0</v>
      </c>
      <c r="I17" s="15">
        <f>SUM('[8]Abril 20'!I17)</f>
        <v>782.4</v>
      </c>
    </row>
    <row r="18" spans="1:12" x14ac:dyDescent="0.3">
      <c r="A18" s="5" t="s">
        <v>11</v>
      </c>
      <c r="B18" s="5"/>
      <c r="C18" s="6">
        <v>1</v>
      </c>
      <c r="D18" s="5"/>
      <c r="E18" s="6">
        <v>1</v>
      </c>
      <c r="F18" s="5"/>
      <c r="G18" s="7">
        <f>(C18-E18)/E18</f>
        <v>0</v>
      </c>
      <c r="I18" s="15"/>
    </row>
    <row r="19" spans="1:12" x14ac:dyDescent="0.3">
      <c r="A19" s="5" t="s">
        <v>12</v>
      </c>
      <c r="B19" s="5"/>
      <c r="C19" s="6">
        <v>0.69</v>
      </c>
      <c r="D19" s="5"/>
      <c r="E19" s="6">
        <v>0.69</v>
      </c>
      <c r="F19" s="5"/>
      <c r="G19" s="7">
        <f>(C19-E19)/E19</f>
        <v>0</v>
      </c>
      <c r="I19" s="15"/>
    </row>
    <row r="20" spans="1:12" x14ac:dyDescent="0.3">
      <c r="A20" s="5" t="s">
        <v>13</v>
      </c>
      <c r="B20" s="5"/>
      <c r="C20" s="6">
        <v>2.62</v>
      </c>
      <c r="D20" s="5"/>
      <c r="E20" s="6">
        <v>2.62</v>
      </c>
      <c r="F20" s="5"/>
      <c r="G20" s="7">
        <f>(C20-E20)/E20</f>
        <v>0</v>
      </c>
      <c r="I20" s="15"/>
      <c r="L20" s="16"/>
    </row>
    <row r="21" spans="1:12" x14ac:dyDescent="0.3">
      <c r="A21" s="5" t="s">
        <v>14</v>
      </c>
      <c r="B21" s="5"/>
      <c r="C21" s="6">
        <v>1</v>
      </c>
      <c r="D21" s="5"/>
      <c r="E21" s="6">
        <v>1</v>
      </c>
      <c r="F21" s="5"/>
      <c r="G21" s="7">
        <f>(C21-E21)/E21</f>
        <v>0</v>
      </c>
      <c r="I21" s="15"/>
    </row>
    <row r="22" spans="1:12" x14ac:dyDescent="0.3">
      <c r="A22" t="s">
        <v>15</v>
      </c>
      <c r="C22" s="1">
        <v>6.05</v>
      </c>
      <c r="E22" s="1">
        <v>6.05</v>
      </c>
      <c r="G22" s="3">
        <f>(C22-E22)/E22</f>
        <v>0</v>
      </c>
      <c r="I22" s="15">
        <f>SUM('[8]Abril 21'!I22)</f>
        <v>2590121.5299999998</v>
      </c>
    </row>
    <row r="23" spans="1:12" x14ac:dyDescent="0.3">
      <c r="A23" t="s">
        <v>26</v>
      </c>
      <c r="C23" s="1">
        <v>2.6</v>
      </c>
      <c r="E23" s="1">
        <v>2.6</v>
      </c>
      <c r="G23" s="3">
        <f>(C23-E23)/E23</f>
        <v>0</v>
      </c>
      <c r="I23" s="15">
        <f>SUM('[8]Abril 17'!I23,'[8]Abril 18'!I23,'[8]Abril 19'!I23,'[8]Abril 20'!I23,'[8]Abril 21'!I23)</f>
        <v>1125807.8</v>
      </c>
    </row>
    <row r="24" spans="1:12" ht="15" thickBot="1" x14ac:dyDescent="0.35">
      <c r="A24" t="s">
        <v>24</v>
      </c>
      <c r="E24" s="1"/>
      <c r="I24" s="50">
        <f>SUM('[8]Abril 21'!I24)</f>
        <v>284200</v>
      </c>
    </row>
    <row r="25" spans="1:12" x14ac:dyDescent="0.3">
      <c r="A25" s="8"/>
      <c r="B25" s="1"/>
      <c r="I25" s="49">
        <f>SUM(I5:I24)</f>
        <v>4560326.3</v>
      </c>
    </row>
    <row r="26" spans="1:12" x14ac:dyDescent="0.3">
      <c r="I26" s="15"/>
      <c r="J26" s="16"/>
    </row>
    <row r="27" spans="1:12" x14ac:dyDescent="0.3">
      <c r="J27" s="16"/>
    </row>
    <row r="41" spans="3:3" x14ac:dyDescent="0.3">
      <c r="C41" t="s">
        <v>25</v>
      </c>
    </row>
  </sheetData>
  <mergeCells count="1">
    <mergeCell ref="A1:G1"/>
  </mergeCells>
  <pageMargins left="0.7" right="0.7" top="0.75" bottom="0.75" header="0.3" footer="0.3"/>
  <pageSetup orientation="portrait" r:id="rId1"/>
  <drawing r:id="rId2"/>
  <legacyDrawing r:id="rId3"/>
  <picture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1"/>
  <sheetViews>
    <sheetView workbookViewId="0">
      <selection sqref="A1:G1"/>
    </sheetView>
  </sheetViews>
  <sheetFormatPr defaultRowHeight="14.4" x14ac:dyDescent="0.3"/>
  <cols>
    <col min="1" max="1" width="25.44140625" customWidth="1"/>
    <col min="2" max="2" width="11" customWidth="1"/>
    <col min="3" max="3" width="11.6640625" customWidth="1"/>
    <col min="5" max="5" width="13.33203125" customWidth="1"/>
    <col min="7" max="7" width="11" customWidth="1"/>
    <col min="9" max="9" width="16.33203125" customWidth="1"/>
    <col min="10" max="10" width="10.5546875" customWidth="1"/>
    <col min="12" max="12" width="9.5546875" customWidth="1"/>
  </cols>
  <sheetData>
    <row r="1" spans="1:9" x14ac:dyDescent="0.3">
      <c r="A1" s="48" t="s">
        <v>52</v>
      </c>
      <c r="B1" s="48"/>
      <c r="C1" s="48"/>
      <c r="D1" s="48"/>
      <c r="E1" s="48"/>
      <c r="F1" s="48"/>
      <c r="G1" s="48"/>
    </row>
    <row r="2" spans="1:9" x14ac:dyDescent="0.3">
      <c r="A2" s="4"/>
    </row>
    <row r="3" spans="1:9" x14ac:dyDescent="0.3">
      <c r="A3" s="2" t="s">
        <v>20</v>
      </c>
      <c r="C3" s="2" t="s">
        <v>19</v>
      </c>
      <c r="E3" s="2" t="s">
        <v>18</v>
      </c>
      <c r="G3" s="2" t="s">
        <v>21</v>
      </c>
      <c r="I3" s="8" t="s">
        <v>23</v>
      </c>
    </row>
    <row r="4" spans="1:9" x14ac:dyDescent="0.3">
      <c r="A4" s="9" t="s">
        <v>17</v>
      </c>
      <c r="B4" s="9"/>
      <c r="C4" s="18">
        <v>1180.3</v>
      </c>
      <c r="D4" s="9"/>
      <c r="E4" s="18">
        <v>1122.28</v>
      </c>
      <c r="F4" s="9"/>
      <c r="G4" s="11">
        <f>(C4-E4)/E4</f>
        <v>5.1698328402894095E-2</v>
      </c>
      <c r="I4" s="15"/>
    </row>
    <row r="5" spans="1:9" x14ac:dyDescent="0.3">
      <c r="A5" s="5" t="s">
        <v>22</v>
      </c>
      <c r="B5" s="5"/>
      <c r="C5" s="6">
        <v>12</v>
      </c>
      <c r="D5" s="5"/>
      <c r="E5" s="6">
        <v>12</v>
      </c>
      <c r="F5" s="5"/>
      <c r="G5" s="7">
        <f>(C5-E5)/E5</f>
        <v>0</v>
      </c>
      <c r="I5" s="15"/>
    </row>
    <row r="6" spans="1:9" x14ac:dyDescent="0.3">
      <c r="A6" s="9" t="s">
        <v>0</v>
      </c>
      <c r="B6" s="9"/>
      <c r="C6" s="10">
        <v>1</v>
      </c>
      <c r="D6" s="9"/>
      <c r="E6" s="10">
        <v>0.8</v>
      </c>
      <c r="F6" s="9"/>
      <c r="G6" s="11">
        <f>(C6-E6)/E6</f>
        <v>0.24999999999999994</v>
      </c>
      <c r="I6" s="15">
        <f>SUM('[9]Abril 26'!I6)</f>
        <v>366000</v>
      </c>
    </row>
    <row r="7" spans="1:9" x14ac:dyDescent="0.3">
      <c r="A7" s="13" t="s">
        <v>1</v>
      </c>
      <c r="B7" s="13"/>
      <c r="C7" s="14">
        <v>0.48</v>
      </c>
      <c r="D7" s="13"/>
      <c r="E7" s="14">
        <v>0.5</v>
      </c>
      <c r="F7" s="13"/>
      <c r="G7" s="12">
        <f>(C7-E7)/E7</f>
        <v>-4.0000000000000036E-2</v>
      </c>
      <c r="I7" s="15">
        <f>SUM('[9]Abril 26'!I7,'[9]Abril 28'!I7)</f>
        <v>20454.870000000003</v>
      </c>
    </row>
    <row r="8" spans="1:9" x14ac:dyDescent="0.3">
      <c r="A8" s="9" t="s">
        <v>2</v>
      </c>
      <c r="B8" s="9"/>
      <c r="C8" s="10">
        <v>0.59</v>
      </c>
      <c r="D8" s="9"/>
      <c r="E8" s="10">
        <v>0.5</v>
      </c>
      <c r="F8" s="9"/>
      <c r="G8" s="11">
        <f>(C8-E8)/E8</f>
        <v>0.17999999999999994</v>
      </c>
      <c r="I8" s="15">
        <f>SUM('[9]Abril 25'!I8)</f>
        <v>118</v>
      </c>
    </row>
    <row r="9" spans="1:9" x14ac:dyDescent="0.3">
      <c r="A9" s="5" t="s">
        <v>3</v>
      </c>
      <c r="B9" s="5"/>
      <c r="C9" s="6">
        <v>1000</v>
      </c>
      <c r="D9" s="5"/>
      <c r="E9" s="6">
        <v>1000</v>
      </c>
      <c r="F9" s="5"/>
      <c r="G9" s="7">
        <f>(C9-E9)/E9</f>
        <v>0</v>
      </c>
      <c r="I9" s="15">
        <f>SUM('[9]Abril 24'!I9,'[9]Abril 25'!I9,'[9]Abril 26'!I9,'[9]Abril 27'!I9,'[9]Abril 28'!I9)</f>
        <v>18000</v>
      </c>
    </row>
    <row r="10" spans="1:9" x14ac:dyDescent="0.3">
      <c r="A10" s="9" t="s">
        <v>4</v>
      </c>
      <c r="B10" s="9"/>
      <c r="C10" s="10">
        <v>86.29</v>
      </c>
      <c r="D10" s="9"/>
      <c r="E10" s="10">
        <v>77.760000000000005</v>
      </c>
      <c r="F10" s="9"/>
      <c r="G10" s="11">
        <f>(C10-E10)/E10</f>
        <v>0.10969650205761318</v>
      </c>
      <c r="I10" s="15">
        <f>SUM('[9]Abril 24'!I10)</f>
        <v>24678.94</v>
      </c>
    </row>
    <row r="11" spans="1:9" x14ac:dyDescent="0.3">
      <c r="A11" s="5" t="s">
        <v>5</v>
      </c>
      <c r="B11" s="5"/>
      <c r="C11" s="6">
        <v>1.25</v>
      </c>
      <c r="D11" s="5"/>
      <c r="E11" s="6">
        <v>1.25</v>
      </c>
      <c r="F11" s="5"/>
      <c r="G11" s="7">
        <f>(C11-E11)/E11</f>
        <v>0</v>
      </c>
      <c r="I11" s="15"/>
    </row>
    <row r="12" spans="1:9" x14ac:dyDescent="0.3">
      <c r="A12" s="5" t="s">
        <v>6</v>
      </c>
      <c r="B12" s="5"/>
      <c r="C12" s="6">
        <v>1</v>
      </c>
      <c r="D12" s="5"/>
      <c r="E12" s="6">
        <v>1</v>
      </c>
      <c r="F12" s="5"/>
      <c r="G12" s="7">
        <f>(C12-E12)/E12</f>
        <v>0</v>
      </c>
      <c r="I12" s="15"/>
    </row>
    <row r="13" spans="1:9" x14ac:dyDescent="0.3">
      <c r="A13" s="13" t="s">
        <v>7</v>
      </c>
      <c r="B13" s="13"/>
      <c r="C13" s="14">
        <v>1.7</v>
      </c>
      <c r="D13" s="13"/>
      <c r="E13" s="14">
        <v>1.75</v>
      </c>
      <c r="F13" s="13"/>
      <c r="G13" s="12">
        <f>(C13-E13)/E13</f>
        <v>-2.8571428571428598E-2</v>
      </c>
      <c r="I13" s="15">
        <f>SUM('[9]Abril 24'!I13,'[9]Abril 25'!I13,'[9]Abril 26'!I13,'[9]Abril 28'!I13)</f>
        <v>146714.15</v>
      </c>
    </row>
    <row r="14" spans="1:9" x14ac:dyDescent="0.3">
      <c r="A14" s="5" t="s">
        <v>8</v>
      </c>
      <c r="B14" s="5"/>
      <c r="C14" s="6">
        <v>2.6</v>
      </c>
      <c r="D14" s="5"/>
      <c r="E14" s="6">
        <v>2.6</v>
      </c>
      <c r="F14" s="5"/>
      <c r="G14" s="7">
        <f>(C14-E14)/E14</f>
        <v>0</v>
      </c>
      <c r="I14" s="31">
        <f>SUM('[9]Abril 25'!I14,'[9]Abril 27'!I14,'[9]Abril 28'!I14)</f>
        <v>20464.599999999999</v>
      </c>
    </row>
    <row r="15" spans="1:9" x14ac:dyDescent="0.3">
      <c r="A15" s="5" t="s">
        <v>9</v>
      </c>
      <c r="B15" s="5"/>
      <c r="C15" s="6">
        <v>3.5</v>
      </c>
      <c r="D15" s="5"/>
      <c r="E15" s="6">
        <v>3.5</v>
      </c>
      <c r="F15" s="5"/>
      <c r="G15" s="7">
        <f>(C15-E15)/E15</f>
        <v>0</v>
      </c>
      <c r="I15" s="15"/>
    </row>
    <row r="16" spans="1:9" x14ac:dyDescent="0.3">
      <c r="A16" s="9" t="s">
        <v>10</v>
      </c>
      <c r="B16" s="9"/>
      <c r="C16" s="10">
        <v>67</v>
      </c>
      <c r="D16" s="9"/>
      <c r="E16" s="10">
        <v>63</v>
      </c>
      <c r="F16" s="9"/>
      <c r="G16" s="11">
        <f>(C16-E16)/E16</f>
        <v>6.3492063492063489E-2</v>
      </c>
      <c r="I16" s="15">
        <f>SUM('[9]Abril 25'!I16,'[9]Abril 27'!I16)</f>
        <v>55342</v>
      </c>
    </row>
    <row r="17" spans="1:12" x14ac:dyDescent="0.3">
      <c r="A17" s="5" t="s">
        <v>16</v>
      </c>
      <c r="B17" s="5"/>
      <c r="C17" s="6">
        <v>4.8</v>
      </c>
      <c r="D17" s="5"/>
      <c r="E17" s="6">
        <v>4.8</v>
      </c>
      <c r="F17" s="5"/>
      <c r="G17" s="7">
        <f>(C17-E17)/E17</f>
        <v>0</v>
      </c>
      <c r="I17" s="15"/>
    </row>
    <row r="18" spans="1:12" x14ac:dyDescent="0.3">
      <c r="A18" s="5" t="s">
        <v>11</v>
      </c>
      <c r="B18" s="5"/>
      <c r="C18" s="6">
        <v>1</v>
      </c>
      <c r="D18" s="5"/>
      <c r="E18" s="6">
        <v>1</v>
      </c>
      <c r="F18" s="5"/>
      <c r="G18" s="7">
        <f>(C18-E18)/E18</f>
        <v>0</v>
      </c>
      <c r="I18" s="15"/>
    </row>
    <row r="19" spans="1:12" x14ac:dyDescent="0.3">
      <c r="A19" s="5" t="s">
        <v>12</v>
      </c>
      <c r="B19" s="5"/>
      <c r="C19" s="6">
        <v>0.69</v>
      </c>
      <c r="D19" s="5"/>
      <c r="E19" s="6">
        <v>0.69</v>
      </c>
      <c r="F19" s="5"/>
      <c r="G19" s="7">
        <f>(C19-E19)/E19</f>
        <v>0</v>
      </c>
      <c r="I19" s="15"/>
    </row>
    <row r="20" spans="1:12" x14ac:dyDescent="0.3">
      <c r="A20" s="5" t="s">
        <v>13</v>
      </c>
      <c r="B20" s="5"/>
      <c r="C20" s="6">
        <v>2.62</v>
      </c>
      <c r="D20" s="5"/>
      <c r="E20" s="6">
        <v>2.62</v>
      </c>
      <c r="F20" s="5"/>
      <c r="G20" s="7">
        <f>(C20-E20)/E20</f>
        <v>0</v>
      </c>
      <c r="I20" s="15"/>
      <c r="L20" s="16"/>
    </row>
    <row r="21" spans="1:12" x14ac:dyDescent="0.3">
      <c r="A21" s="13" t="s">
        <v>14</v>
      </c>
      <c r="B21" s="13"/>
      <c r="C21" s="14">
        <v>0.95</v>
      </c>
      <c r="D21" s="13"/>
      <c r="E21" s="14">
        <v>1</v>
      </c>
      <c r="F21" s="13"/>
      <c r="G21" s="12">
        <f>(C21-E21)/E21</f>
        <v>-5.0000000000000044E-2</v>
      </c>
      <c r="I21" s="15">
        <f>SUM('[9]Abril 25'!I21,'[9]Abril 26'!I21)</f>
        <v>542230.55000000005</v>
      </c>
    </row>
    <row r="22" spans="1:12" x14ac:dyDescent="0.3">
      <c r="A22" t="s">
        <v>15</v>
      </c>
      <c r="C22" s="6">
        <v>6.05</v>
      </c>
      <c r="E22" s="1">
        <v>6.05</v>
      </c>
      <c r="G22" s="3">
        <f>(C22-E22)/E22</f>
        <v>0</v>
      </c>
      <c r="I22" s="15"/>
    </row>
    <row r="23" spans="1:12" x14ac:dyDescent="0.3">
      <c r="A23" t="s">
        <v>26</v>
      </c>
      <c r="C23" s="1">
        <v>2.6</v>
      </c>
      <c r="E23" s="1">
        <v>2.6</v>
      </c>
      <c r="G23" s="3">
        <f>(C23-E23)/E23</f>
        <v>0</v>
      </c>
      <c r="I23" s="15">
        <f>SUM('[9]Abril 24'!I23,'[9]Abril 25'!I23,'[9]Abril 26'!I23,'[9]Abril 27'!I23,'[9]Abril 28'!I23)</f>
        <v>30927</v>
      </c>
    </row>
    <row r="24" spans="1:12" ht="15" thickBot="1" x14ac:dyDescent="0.35">
      <c r="A24" t="s">
        <v>24</v>
      </c>
      <c r="E24" s="1"/>
      <c r="I24" s="50">
        <f>SUM('[9]Abril 28'!I24)</f>
        <v>41175</v>
      </c>
    </row>
    <row r="25" spans="1:12" x14ac:dyDescent="0.3">
      <c r="A25" s="8"/>
      <c r="B25" s="1"/>
      <c r="I25" s="49">
        <f>SUM(I5:I24)</f>
        <v>1266105.1099999999</v>
      </c>
    </row>
    <row r="26" spans="1:12" x14ac:dyDescent="0.3">
      <c r="I26" s="15"/>
      <c r="J26" s="16"/>
    </row>
    <row r="27" spans="1:12" x14ac:dyDescent="0.3">
      <c r="J27" s="16"/>
    </row>
    <row r="41" spans="3:3" x14ac:dyDescent="0.3">
      <c r="C41" t="s">
        <v>25</v>
      </c>
    </row>
  </sheetData>
  <mergeCells count="1">
    <mergeCell ref="A1:G1"/>
  </mergeCells>
  <pageMargins left="0.7" right="0.7" top="0.75" bottom="0.75" header="0.3" footer="0.3"/>
  <pageSetup orientation="portrait" r:id="rId1"/>
  <drawing r:id="rId2"/>
  <legacyDrawing r:id="rId3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Abril2017</vt:lpstr>
      <vt:lpstr>S14</vt:lpstr>
      <vt:lpstr>S15</vt:lpstr>
      <vt:lpstr>S16</vt:lpstr>
      <vt:lpstr>S17</vt:lpstr>
      <vt:lpstr>CNA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2017-06-27T12:10:45Z</dcterms:modified>
</cp:coreProperties>
</file>